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Laptop\Spraw2023\Spraw2023_03_Bestia\"/>
    </mc:Choice>
  </mc:AlternateContent>
  <xr:revisionPtr revIDLastSave="0" documentId="13_ncr:1_{D5CC9587-9DA0-4999-A05C-DEAAC606F808}" xr6:coauthVersionLast="47" xr6:coauthVersionMax="47" xr10:uidLastSave="{00000000-0000-0000-0000-000000000000}"/>
  <bookViews>
    <workbookView xWindow="-120" yWindow="-120" windowWidth="29040" windowHeight="15720" tabRatio="924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Informacje dla KRRIO" sheetId="10" r:id="rId10"/>
    <sheet name="jednostki" sheetId="11" state="hidden" r:id="rId11"/>
  </sheets>
  <definedNames>
    <definedName name="_xlnm._FilterDatabase" localSheetId="10" hidden="1">jednostki!$A$1:$B$92</definedName>
    <definedName name="_xlnm.Print_Area" localSheetId="1">'DANE ZBIORCZO'!$A$5:$D$36</definedName>
    <definedName name="_xlnm.Print_Area" localSheetId="9">'Informacje dla KRRIO'!$A$2:$K$54</definedName>
    <definedName name="_xlnm.Print_Area" localSheetId="6">INNE!$A$1:$R$45</definedName>
    <definedName name="_xlnm.Print_Area" localSheetId="2">KREDYTY!$A$1:$R$104</definedName>
    <definedName name="_xlnm.Print_Area" localSheetId="5">'PAP.WART. - płynny rynek wtórny'!$A$1:$R$44</definedName>
    <definedName name="_xlnm.Print_Area" localSheetId="4">'PAP.WART-brak płynnego rynku wt'!$A$1:$R$44</definedName>
    <definedName name="_xlnm.Print_Area" localSheetId="7">PORĘCZENIA!$A$1:$R$29</definedName>
    <definedName name="_xlnm.Print_Area" localSheetId="8">'Pozostałe operacje finansowe'!$A$2:$H$34</definedName>
    <definedName name="_xlnm.Print_Area" localSheetId="3">POŻYCZKI!$A$1:$R$104</definedName>
    <definedName name="_xlnm.Print_Titles" localSheetId="9">'Informacje dla KRRIO'!$2:$6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10" hidden="1">jednostki!$A$1:$B$92</definedName>
    <definedName name="Z_31B10AD8_2888_4240_B827_0BF9A6B58318_.wvu.PrintArea" localSheetId="1" hidden="1">'DANE ZBIORCZO'!$A$5:$D$36</definedName>
    <definedName name="Z_31B10AD8_2888_4240_B827_0BF9A6B58318_.wvu.PrintArea" localSheetId="9" hidden="1">'Informacje dla KRRIO'!$A$2:$K$54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9" hidden="1">'Informacje dla KRRIO'!$2:$6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7" i="10" l="1"/>
  <c r="G46" i="10"/>
  <c r="G45" i="10"/>
  <c r="G44" i="10"/>
  <c r="G43" i="10" s="1"/>
  <c r="G42" i="10" s="1"/>
  <c r="G41" i="10" s="1"/>
  <c r="E47" i="10"/>
  <c r="E46" i="10" s="1"/>
  <c r="E45" i="10" s="1"/>
  <c r="E44" i="10" s="1"/>
  <c r="E43" i="10" s="1"/>
  <c r="E42" i="10" s="1"/>
  <c r="E41" i="10" s="1"/>
  <c r="D4" i="7"/>
  <c r="D4" i="8"/>
  <c r="D4" i="6"/>
  <c r="D4" i="4"/>
  <c r="D4" i="3"/>
  <c r="D4" i="5"/>
  <c r="C7" i="10" l="1"/>
  <c r="D20" i="2"/>
  <c r="Q9" i="3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C35" i="10"/>
  <c r="B8" i="2"/>
  <c r="E3" i="10" s="1"/>
  <c r="B7" i="2"/>
  <c r="C3" i="10" s="1"/>
  <c r="C28" i="10"/>
  <c r="G40" i="10"/>
  <c r="E40" i="10"/>
  <c r="E30" i="10"/>
  <c r="C102" i="3"/>
  <c r="C103" i="3"/>
  <c r="C104" i="3"/>
  <c r="K102" i="3"/>
  <c r="F17" i="10"/>
  <c r="G17" i="10" s="1"/>
  <c r="C45" i="8"/>
  <c r="C44" i="8"/>
  <c r="C29" i="7"/>
  <c r="C28" i="7"/>
  <c r="C44" i="6"/>
  <c r="C43" i="6"/>
  <c r="C44" i="5"/>
  <c r="C43" i="5"/>
  <c r="C42" i="5"/>
  <c r="K42" i="5"/>
  <c r="C28" i="9"/>
  <c r="C27" i="9"/>
  <c r="C26" i="9"/>
  <c r="C104" i="4"/>
  <c r="C103" i="4"/>
  <c r="K102" i="4"/>
  <c r="C102" i="4"/>
  <c r="D10" i="10"/>
  <c r="E10" i="10"/>
  <c r="B12" i="10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D51" i="10"/>
  <c r="F51" i="10"/>
  <c r="F47" i="10" s="1"/>
  <c r="F46" i="10" s="1"/>
  <c r="F45" i="10" s="1"/>
  <c r="F44" i="10" s="1"/>
  <c r="F43" i="10" s="1"/>
  <c r="F42" i="10" s="1"/>
  <c r="F41" i="10" s="1"/>
  <c r="F40" i="10" s="1"/>
  <c r="D52" i="10"/>
  <c r="D53" i="10"/>
  <c r="D6" i="9"/>
  <c r="E32" i="9"/>
  <c r="I2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F22" i="8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F25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F28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D29" i="8" s="1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D32" i="8" s="1"/>
  <c r="F34" i="8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F37" i="8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F40" i="8"/>
  <c r="C43" i="8"/>
  <c r="K43" i="8"/>
  <c r="I2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F16" i="7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F25" i="7"/>
  <c r="C27" i="7"/>
  <c r="K27" i="7"/>
  <c r="I2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D17" i="6" s="1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F25" i="6"/>
  <c r="G26" i="6"/>
  <c r="H26" i="6"/>
  <c r="I26" i="6"/>
  <c r="J26" i="6"/>
  <c r="K26" i="6"/>
  <c r="L26" i="6"/>
  <c r="M26" i="6"/>
  <c r="N26" i="6"/>
  <c r="O26" i="6"/>
  <c r="P26" i="6"/>
  <c r="Q26" i="6"/>
  <c r="R26" i="6"/>
  <c r="E27" i="6"/>
  <c r="F28" i="6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D32" i="6" s="1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D35" i="6" s="1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D38" i="6" s="1"/>
  <c r="F40" i="6"/>
  <c r="C42" i="6"/>
  <c r="K42" i="6"/>
  <c r="I2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I11" i="5"/>
  <c r="J11" i="5"/>
  <c r="K11" i="5"/>
  <c r="L11" i="5"/>
  <c r="M11" i="5"/>
  <c r="N11" i="5"/>
  <c r="O11" i="5"/>
  <c r="P11" i="5"/>
  <c r="Q11" i="5"/>
  <c r="R11" i="5"/>
  <c r="E12" i="5"/>
  <c r="F13" i="5"/>
  <c r="G14" i="5"/>
  <c r="H14" i="5"/>
  <c r="I14" i="5"/>
  <c r="J14" i="5"/>
  <c r="K14" i="5"/>
  <c r="L14" i="5"/>
  <c r="M14" i="5"/>
  <c r="N14" i="5"/>
  <c r="O14" i="5"/>
  <c r="P14" i="5"/>
  <c r="Q14" i="5"/>
  <c r="R14" i="5"/>
  <c r="E15" i="5"/>
  <c r="D14" i="5" s="1"/>
  <c r="F16" i="5"/>
  <c r="G17" i="5"/>
  <c r="H17" i="5"/>
  <c r="I17" i="5"/>
  <c r="J17" i="5"/>
  <c r="K17" i="5"/>
  <c r="L17" i="5"/>
  <c r="M17" i="5"/>
  <c r="N17" i="5"/>
  <c r="O17" i="5"/>
  <c r="P17" i="5"/>
  <c r="Q17" i="5"/>
  <c r="R17" i="5"/>
  <c r="E18" i="5"/>
  <c r="F19" i="5"/>
  <c r="G20" i="5"/>
  <c r="H20" i="5"/>
  <c r="I20" i="5"/>
  <c r="J20" i="5"/>
  <c r="K20" i="5"/>
  <c r="L20" i="5"/>
  <c r="M20" i="5"/>
  <c r="N20" i="5"/>
  <c r="O20" i="5"/>
  <c r="P20" i="5"/>
  <c r="Q20" i="5"/>
  <c r="R20" i="5"/>
  <c r="E21" i="5"/>
  <c r="D20" i="5" s="1"/>
  <c r="F22" i="5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F25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D26" i="5" s="1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D32" i="5" s="1"/>
  <c r="F34" i="5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F40" i="5"/>
  <c r="I2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H11" i="4"/>
  <c r="I11" i="4"/>
  <c r="J11" i="4"/>
  <c r="K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D17" i="4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F22" i="4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D41" i="4" s="1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D53" i="4" s="1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F58" i="4"/>
  <c r="D56" i="4" s="1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F64" i="4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D77" i="4" s="1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D89" i="4" s="1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F94" i="4"/>
  <c r="D92" i="4" s="1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H11" i="3"/>
  <c r="I11" i="3"/>
  <c r="J11" i="3"/>
  <c r="K11" i="3"/>
  <c r="L11" i="3"/>
  <c r="M11" i="3"/>
  <c r="N11" i="3"/>
  <c r="O11" i="3"/>
  <c r="P11" i="3"/>
  <c r="E12" i="3"/>
  <c r="F13" i="3"/>
  <c r="G14" i="3"/>
  <c r="H14" i="3"/>
  <c r="I14" i="3"/>
  <c r="J14" i="3"/>
  <c r="K14" i="3"/>
  <c r="L14" i="3"/>
  <c r="M14" i="3"/>
  <c r="N14" i="3"/>
  <c r="O14" i="3"/>
  <c r="P14" i="3"/>
  <c r="E15" i="3"/>
  <c r="F16" i="3"/>
  <c r="G17" i="3"/>
  <c r="H17" i="3"/>
  <c r="I17" i="3"/>
  <c r="J17" i="3"/>
  <c r="K17" i="3"/>
  <c r="L17" i="3"/>
  <c r="M17" i="3"/>
  <c r="N17" i="3"/>
  <c r="O17" i="3"/>
  <c r="P17" i="3"/>
  <c r="E18" i="3"/>
  <c r="F19" i="3"/>
  <c r="G20" i="3"/>
  <c r="H20" i="3"/>
  <c r="I20" i="3"/>
  <c r="J20" i="3"/>
  <c r="K20" i="3"/>
  <c r="L20" i="3"/>
  <c r="M20" i="3"/>
  <c r="N20" i="3"/>
  <c r="O20" i="3"/>
  <c r="P20" i="3"/>
  <c r="E21" i="3"/>
  <c r="F22" i="3"/>
  <c r="G23" i="3"/>
  <c r="H23" i="3"/>
  <c r="I23" i="3"/>
  <c r="J23" i="3"/>
  <c r="K23" i="3"/>
  <c r="L23" i="3"/>
  <c r="M23" i="3"/>
  <c r="N23" i="3"/>
  <c r="O23" i="3"/>
  <c r="P23" i="3"/>
  <c r="E24" i="3"/>
  <c r="F25" i="3"/>
  <c r="G26" i="3"/>
  <c r="H26" i="3"/>
  <c r="I26" i="3"/>
  <c r="J26" i="3"/>
  <c r="K26" i="3"/>
  <c r="L26" i="3"/>
  <c r="M26" i="3"/>
  <c r="N26" i="3"/>
  <c r="O26" i="3"/>
  <c r="P26" i="3"/>
  <c r="E27" i="3"/>
  <c r="F28" i="3"/>
  <c r="D26" i="3" s="1"/>
  <c r="G29" i="3"/>
  <c r="H29" i="3"/>
  <c r="I29" i="3"/>
  <c r="J29" i="3"/>
  <c r="K29" i="3"/>
  <c r="L29" i="3"/>
  <c r="M29" i="3"/>
  <c r="N29" i="3"/>
  <c r="O29" i="3"/>
  <c r="P29" i="3"/>
  <c r="E30" i="3"/>
  <c r="F31" i="3"/>
  <c r="G32" i="3"/>
  <c r="H32" i="3"/>
  <c r="I32" i="3"/>
  <c r="J32" i="3"/>
  <c r="K32" i="3"/>
  <c r="L32" i="3"/>
  <c r="M32" i="3"/>
  <c r="N32" i="3"/>
  <c r="O32" i="3"/>
  <c r="P32" i="3"/>
  <c r="E33" i="3"/>
  <c r="F34" i="3"/>
  <c r="D32" i="3" s="1"/>
  <c r="G35" i="3"/>
  <c r="H35" i="3"/>
  <c r="I35" i="3"/>
  <c r="J35" i="3"/>
  <c r="K35" i="3"/>
  <c r="L35" i="3"/>
  <c r="M35" i="3"/>
  <c r="N35" i="3"/>
  <c r="O35" i="3"/>
  <c r="P35" i="3"/>
  <c r="E36" i="3"/>
  <c r="D35" i="3" s="1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G53" i="3"/>
  <c r="H53" i="3"/>
  <c r="I53" i="3"/>
  <c r="J53" i="3"/>
  <c r="K53" i="3"/>
  <c r="L53" i="3"/>
  <c r="M53" i="3"/>
  <c r="N53" i="3"/>
  <c r="O53" i="3"/>
  <c r="P53" i="3"/>
  <c r="E54" i="3"/>
  <c r="D53" i="3" s="1"/>
  <c r="F55" i="3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F67" i="3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D65" i="3"/>
  <c r="G8" i="4" l="1"/>
  <c r="D29" i="3"/>
  <c r="D23" i="3"/>
  <c r="D29" i="6"/>
  <c r="D68" i="4"/>
  <c r="D62" i="4"/>
  <c r="D14" i="4"/>
  <c r="D35" i="5"/>
  <c r="D23" i="5"/>
  <c r="D23" i="7"/>
  <c r="D23" i="8"/>
  <c r="D50" i="3"/>
  <c r="D38" i="3"/>
  <c r="E9" i="7"/>
  <c r="B18" i="2" s="1"/>
  <c r="E9" i="5"/>
  <c r="B14" i="2" s="1"/>
  <c r="F14" i="2" s="1"/>
  <c r="D98" i="3"/>
  <c r="D86" i="3"/>
  <c r="D68" i="3"/>
  <c r="L8" i="4"/>
  <c r="D14" i="7"/>
  <c r="D92" i="3"/>
  <c r="D89" i="3"/>
  <c r="D77" i="3"/>
  <c r="D71" i="3"/>
  <c r="D59" i="3"/>
  <c r="D32" i="4"/>
  <c r="D20" i="4"/>
  <c r="P8" i="6"/>
  <c r="G8" i="6"/>
  <c r="R8" i="3"/>
  <c r="P8" i="3"/>
  <c r="H8" i="3"/>
  <c r="D98" i="4"/>
  <c r="D83" i="4"/>
  <c r="D71" i="4"/>
  <c r="O8" i="4"/>
  <c r="D11" i="4"/>
  <c r="D8" i="4" s="1"/>
  <c r="D12" i="2" s="1"/>
  <c r="D23" i="6"/>
  <c r="D20" i="7"/>
  <c r="O8" i="3"/>
  <c r="D74" i="4"/>
  <c r="K8" i="5"/>
  <c r="D26" i="6"/>
  <c r="D20" i="8"/>
  <c r="D56" i="3"/>
  <c r="J8" i="3"/>
  <c r="D38" i="4"/>
  <c r="D80" i="3"/>
  <c r="D14" i="3"/>
  <c r="I8" i="3"/>
  <c r="D65" i="4"/>
  <c r="D29" i="5"/>
  <c r="D17" i="5"/>
  <c r="D14" i="6"/>
  <c r="D35" i="8"/>
  <c r="M8" i="4"/>
  <c r="K8" i="6"/>
  <c r="L8" i="6"/>
  <c r="O8" i="7"/>
  <c r="D83" i="3"/>
  <c r="D50" i="4"/>
  <c r="P8" i="4"/>
  <c r="R8" i="5"/>
  <c r="N8" i="6"/>
  <c r="D11" i="6"/>
  <c r="H8" i="7"/>
  <c r="D26" i="8"/>
  <c r="E9" i="8"/>
  <c r="B15" i="2" s="1"/>
  <c r="E3" i="4"/>
  <c r="D47" i="3"/>
  <c r="D41" i="3"/>
  <c r="D17" i="3"/>
  <c r="G8" i="3"/>
  <c r="D80" i="4"/>
  <c r="D26" i="4"/>
  <c r="K8" i="4"/>
  <c r="D38" i="5"/>
  <c r="G8" i="5"/>
  <c r="R8" i="6"/>
  <c r="J8" i="6"/>
  <c r="Q8" i="7"/>
  <c r="J8" i="8"/>
  <c r="N8" i="8"/>
  <c r="D95" i="3"/>
  <c r="H8" i="4"/>
  <c r="M8" i="3"/>
  <c r="R8" i="4"/>
  <c r="J8" i="4"/>
  <c r="Q8" i="5"/>
  <c r="Q8" i="6"/>
  <c r="I8" i="6"/>
  <c r="P8" i="7"/>
  <c r="N8" i="7"/>
  <c r="F10" i="7"/>
  <c r="C18" i="2" s="1"/>
  <c r="L8" i="7"/>
  <c r="D14" i="8"/>
  <c r="Q8" i="8"/>
  <c r="I8" i="8"/>
  <c r="F10" i="6"/>
  <c r="C13" i="2" s="1"/>
  <c r="G8" i="7"/>
  <c r="L8" i="3"/>
  <c r="H8" i="5"/>
  <c r="M8" i="6"/>
  <c r="D74" i="3"/>
  <c r="D11" i="3"/>
  <c r="D95" i="4"/>
  <c r="D44" i="4"/>
  <c r="D29" i="4"/>
  <c r="Q8" i="4"/>
  <c r="I8" i="4"/>
  <c r="O8" i="5"/>
  <c r="M8" i="5"/>
  <c r="F10" i="8"/>
  <c r="C15" i="2" s="1"/>
  <c r="R8" i="8"/>
  <c r="H8" i="8"/>
  <c r="J8" i="7"/>
  <c r="O8" i="8"/>
  <c r="K8" i="3"/>
  <c r="I8" i="5"/>
  <c r="N8" i="5"/>
  <c r="D20" i="6"/>
  <c r="H8" i="6"/>
  <c r="M8" i="7"/>
  <c r="K8" i="7"/>
  <c r="I8" i="7"/>
  <c r="D38" i="8"/>
  <c r="P8" i="8"/>
  <c r="F10" i="5"/>
  <c r="C14" i="2" s="1"/>
  <c r="R8" i="7"/>
  <c r="D62" i="3"/>
  <c r="D44" i="3"/>
  <c r="N8" i="3"/>
  <c r="D59" i="4"/>
  <c r="P8" i="5"/>
  <c r="D20" i="3"/>
  <c r="D86" i="4"/>
  <c r="D47" i="4"/>
  <c r="D35" i="4"/>
  <c r="D23" i="4"/>
  <c r="N8" i="4"/>
  <c r="L8" i="5"/>
  <c r="J8" i="5"/>
  <c r="O8" i="6"/>
  <c r="D17" i="7"/>
  <c r="G8" i="8"/>
  <c r="M8" i="8"/>
  <c r="Q8" i="3"/>
  <c r="L8" i="8"/>
  <c r="K8" i="8"/>
  <c r="E3" i="8"/>
  <c r="E3" i="3"/>
  <c r="C3" i="9" s="1"/>
  <c r="E3" i="6"/>
  <c r="E3" i="5"/>
  <c r="E3" i="7"/>
  <c r="E9" i="3"/>
  <c r="B11" i="2" s="1"/>
  <c r="F10" i="4"/>
  <c r="C12" i="2" s="1"/>
  <c r="E9" i="4"/>
  <c r="B12" i="2" s="1"/>
  <c r="D11" i="7"/>
  <c r="D8" i="7" s="1"/>
  <c r="D18" i="2" s="1"/>
  <c r="D11" i="8"/>
  <c r="D11" i="5"/>
  <c r="D8" i="5" s="1"/>
  <c r="D14" i="2" s="1"/>
  <c r="E9" i="6"/>
  <c r="B13" i="2" s="1"/>
  <c r="F10" i="3"/>
  <c r="C11" i="2" s="1"/>
  <c r="D17" i="8"/>
  <c r="F3" i="10"/>
  <c r="D3" i="4"/>
  <c r="D3" i="3"/>
  <c r="C4" i="9" s="1"/>
  <c r="D3" i="6"/>
  <c r="D3" i="8"/>
  <c r="D3" i="5"/>
  <c r="G3" i="10"/>
  <c r="D3" i="7"/>
  <c r="H3" i="10"/>
  <c r="D8" i="3" l="1"/>
  <c r="D11" i="2" s="1"/>
  <c r="D8" i="6"/>
  <c r="D13" i="2" s="1"/>
  <c r="B16" i="2"/>
  <c r="C16" i="2"/>
  <c r="F11" i="2"/>
  <c r="D8" i="8"/>
  <c r="D15" i="2" s="1"/>
  <c r="D16" i="2" l="1"/>
</calcChain>
</file>

<file path=xl/sharedStrings.xml><?xml version="1.0" encoding="utf-8"?>
<sst xmlns="http://schemas.openxmlformats.org/spreadsheetml/2006/main" count="1430" uniqueCount="310">
  <si>
    <t>z tego: - rata kapitałowa</t>
  </si>
  <si>
    <t xml:space="preserve">             - odsetki</t>
  </si>
  <si>
    <t>- rata kapitałowa</t>
  </si>
  <si>
    <t>- odsetki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</si>
  <si>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</si>
  <si>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</si>
  <si>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</si>
  <si>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</si>
  <si>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</si>
  <si>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</si>
  <si>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</si>
  <si>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</si>
  <si>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</si>
  <si>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</si>
  <si>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</si>
  <si>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</si>
  <si>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</si>
  <si>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</si>
  <si>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</si>
  <si>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</si>
  <si>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</si>
  <si>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</si>
  <si>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</si>
  <si>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</si>
  <si>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</si>
  <si>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</si>
  <si>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</si>
  <si>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</si>
  <si>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</si>
  <si>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</si>
  <si>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</si>
  <si>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</si>
  <si>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</si>
  <si>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>w zł</t>
  </si>
  <si>
    <t>Ogółem</t>
  </si>
  <si>
    <t>X</t>
  </si>
  <si>
    <t xml:space="preserve">Lp. </t>
  </si>
  <si>
    <t>Wyszczególnienie</t>
  </si>
  <si>
    <t>Ogółem, w tym z tytułu: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</si>
  <si>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</si>
  <si>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</si>
  <si>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</si>
  <si>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</si>
  <si>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</si>
  <si>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</si>
  <si>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</si>
  <si>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</si>
  <si>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</si>
  <si>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</si>
  <si>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</si>
  <si>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</si>
  <si>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</si>
  <si>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</si>
  <si>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</si>
  <si>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</si>
  <si>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</si>
  <si>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</si>
  <si>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</si>
  <si>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</si>
  <si>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</si>
  <si>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</si>
  <si>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</si>
  <si>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</si>
  <si>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</si>
  <si>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</si>
  <si>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</si>
  <si>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</si>
  <si>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</si>
  <si>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</si>
  <si>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</si>
  <si>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</si>
  <si>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</si>
  <si>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</si>
  <si>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</si>
  <si>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</si>
  <si>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</si>
  <si>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</si>
  <si>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r>
      <t xml:space="preserve">Należy wypełnić wszystkie pola z kolorowym tłem. Jeśli dane zjawisko nie występuje to w kol z kwotami wpisać </t>
    </r>
    <r>
      <rPr>
        <b/>
        <sz val="12"/>
        <color indexed="10"/>
        <rFont val="Calibri"/>
        <family val="2"/>
        <charset val="238"/>
      </rPr>
      <t>0</t>
    </r>
    <r>
      <rPr>
        <sz val="10"/>
        <color indexed="10"/>
        <rFont val="Calibri"/>
        <family val="2"/>
        <charset val="238"/>
      </rPr>
      <t>, a w kol. opisowych wpisać "</t>
    </r>
    <r>
      <rPr>
        <b/>
        <sz val="10"/>
        <color indexed="10"/>
        <rFont val="Calibri"/>
        <family val="2"/>
        <charset val="238"/>
      </rPr>
      <t>NIE DOTYCZY</t>
    </r>
    <r>
      <rPr>
        <sz val="10"/>
        <color indexed="10"/>
        <rFont val="Calibri"/>
        <family val="2"/>
        <charset val="238"/>
      </rPr>
      <t>"</t>
    </r>
  </si>
  <si>
    <t>Kod jednostki</t>
  </si>
  <si>
    <t>PK</t>
  </si>
  <si>
    <t>GK</t>
  </si>
  <si>
    <t>GT</t>
  </si>
  <si>
    <t>Kwota zobowiązań ogółem (poz. E2.)</t>
  </si>
  <si>
    <t>w tym: krótkoterminowe (poz. E2.1)</t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</si>
  <si>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bankach krajowych lub w bankach zagranicznych</t>
    </r>
    <r>
      <rPr>
        <sz val="10"/>
        <color indexed="8"/>
        <rFont val="Arial Narrow"/>
        <family val="2"/>
        <charset val="238"/>
      </rPr>
      <t xml:space="preserve">
(tych które działają w oparciu o prawo bankowe i mają zezwolenie KNF)</t>
    </r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</si>
  <si>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zagranicznych instytucjach finansowych (nie będących bankami)</t>
    </r>
  </si>
  <si>
    <r>
      <t xml:space="preserve">pożyczek zaciągniętych w </t>
    </r>
    <r>
      <rPr>
        <b/>
        <sz val="10"/>
        <color indexed="8"/>
        <rFont val="Arial Narrow"/>
        <family val="2"/>
        <charset val="238"/>
      </rPr>
      <t xml:space="preserve">NFOŚiGW </t>
    </r>
    <r>
      <rPr>
        <sz val="10"/>
        <color indexed="8"/>
        <rFont val="Arial Narrow"/>
        <family val="2"/>
        <charset val="238"/>
      </rPr>
      <t>lub</t>
    </r>
    <r>
      <rPr>
        <b/>
        <sz val="10"/>
        <color indexed="8"/>
        <rFont val="Arial Narrow"/>
        <family val="2"/>
        <charset val="238"/>
      </rPr>
      <t xml:space="preserve"> WFOŚiGW</t>
    </r>
  </si>
  <si>
    <t>pożyczek zaciągniętych z budżetu państwa</t>
  </si>
  <si>
    <r>
      <t xml:space="preserve">pożyczek zaciągniętych w fundacjach i stowarzyszeniach 
</t>
    </r>
    <r>
      <rPr>
        <b/>
        <i/>
        <sz val="10"/>
        <color indexed="8"/>
        <rFont val="Arial Narrow"/>
        <family val="2"/>
        <charset val="238"/>
      </rPr>
      <t>np. EFRWP (Fundacja Europejski Fundusz Rozwoju Wsi Polskiej)</t>
    </r>
  </si>
  <si>
    <r>
      <t xml:space="preserve">kredytów i pożyczek zaciągniętych w podmiotach nie będących bankami (tj. takich, które </t>
    </r>
    <r>
      <rPr>
        <b/>
        <u/>
        <sz val="10"/>
        <color indexed="8"/>
        <rFont val="Arial Narrow"/>
        <family val="2"/>
        <charset val="238"/>
      </rPr>
      <t>NIE DZIAŁAJĄ</t>
    </r>
    <r>
      <rPr>
        <sz val="10"/>
        <color indexed="8"/>
        <rFont val="Arial Narrow"/>
        <family val="2"/>
        <charset val="238"/>
      </rPr>
      <t xml:space="preserve">  w oparciu o Prawo bankowe i </t>
    </r>
    <r>
      <rPr>
        <b/>
        <u/>
        <sz val="10"/>
        <color indexed="8"/>
        <rFont val="Arial Narrow"/>
        <family val="2"/>
        <charset val="238"/>
      </rPr>
      <t>NIE MAJĄ</t>
    </r>
    <r>
      <rPr>
        <sz val="10"/>
        <color indexed="8"/>
        <rFont val="Arial Narrow"/>
        <family val="2"/>
        <charset val="238"/>
      </rPr>
      <t xml:space="preserve"> zezwolenia KNF wydanego na podstawie ustawy Prawo bankowe)</t>
    </r>
  </si>
  <si>
    <t>wyemitowanych papierów wartościowych, których zbywalność jest ograniczona</t>
  </si>
  <si>
    <t>umów nienazwanych o terminie zapłaty dłuższym niż rok, związane z finansowaniem usług, dostaw, robót budowlanych, które wywołują skutki ekonomiczne podobne do umowy pożyczki lub kredytu</t>
  </si>
  <si>
    <t>inne (opisz jakie w uwagach)</t>
  </si>
  <si>
    <t>Uwagi:</t>
  </si>
  <si>
    <t xml:space="preserve">[*] W razie stwierdzenia konieczności uzupełnienia/poprawnienia kwot wykazanych w sprawozdaniu Rb-Z wg stanu na w/w okres sprawozdawczy prosimy o pilne przesłanie stosownych korekt systemem BeSTi@ </t>
  </si>
  <si>
    <t>B. Ankieta MF</t>
  </si>
  <si>
    <t>I. Zobowiązania finansowe</t>
  </si>
  <si>
    <r>
      <rPr>
        <b/>
        <u/>
        <sz val="10"/>
        <color indexed="8"/>
        <rFont val="Arial Narrow"/>
        <family val="2"/>
        <charset val="238"/>
      </rPr>
      <t>Nazwa instytucji</t>
    </r>
    <r>
      <rPr>
        <b/>
        <sz val="10"/>
        <color indexed="8"/>
        <rFont val="Arial Narrow"/>
        <family val="2"/>
        <charset val="238"/>
      </rPr>
      <t xml:space="preserve"> nie będącej bankiem, w której zaciągnięto zobowiązanie finansowe</t>
    </r>
  </si>
  <si>
    <t>rodzaj operacji finansowej [**]</t>
  </si>
  <si>
    <r>
      <t xml:space="preserve">Łączna kwota odsetek od zaciągniętego zobowiązania </t>
    </r>
    <r>
      <rPr>
        <b/>
        <u/>
        <sz val="10"/>
        <rFont val="Arial Narrow"/>
        <family val="2"/>
        <charset val="238"/>
      </rPr>
      <t>pozostała do zapłaty</t>
    </r>
  </si>
  <si>
    <t>---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</si>
  <si>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</si>
  <si>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</si>
  <si>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</si>
  <si>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</si>
  <si>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</si>
  <si>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</si>
  <si>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</si>
  <si>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</si>
  <si>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</si>
  <si>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</si>
  <si>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</si>
  <si>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</si>
  <si>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</si>
  <si>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</si>
  <si>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</si>
  <si>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</si>
  <si>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</si>
  <si>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</si>
  <si>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</si>
  <si>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</si>
  <si>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</si>
  <si>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</si>
  <si>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</si>
  <si>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</si>
  <si>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</si>
  <si>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</si>
  <si>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</si>
  <si>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</si>
  <si>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</si>
  <si>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</si>
  <si>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</si>
  <si>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</si>
  <si>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</si>
  <si>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</si>
  <si>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</si>
  <si>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</si>
  <si>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</si>
  <si>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</si>
  <si>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</si>
  <si>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</si>
  <si>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</si>
  <si>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</si>
  <si>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</si>
  <si>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</si>
  <si>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</si>
  <si>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</si>
  <si>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</si>
  <si>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</si>
  <si>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</si>
  <si>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</si>
  <si>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</si>
  <si>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</si>
  <si>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</si>
  <si>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</si>
  <si>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</si>
  <si>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</si>
  <si>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</si>
  <si>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</si>
  <si>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</si>
  <si>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</si>
  <si>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</si>
  <si>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</si>
  <si>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</si>
  <si>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</si>
  <si>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</si>
  <si>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</si>
  <si>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</si>
  <si>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</si>
  <si>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</si>
  <si>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</si>
  <si>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</si>
  <si>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</si>
  <si>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</si>
  <si>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</si>
  <si>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</si>
  <si>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</si>
  <si>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</si>
  <si>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</si>
  <si>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</si>
  <si>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</si>
  <si>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</si>
  <si>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t>WK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</si>
  <si>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</si>
  <si>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</si>
  <si>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</si>
  <si>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</si>
  <si>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</si>
  <si>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</si>
  <si>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</si>
  <si>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</si>
  <si>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</si>
  <si>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</si>
  <si>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</si>
  <si>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</si>
  <si>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</si>
  <si>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</si>
  <si>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</si>
  <si>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</si>
  <si>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</si>
  <si>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</si>
  <si>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</si>
  <si>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</si>
  <si>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</si>
  <si>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</si>
  <si>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</si>
  <si>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</si>
  <si>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</si>
  <si>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</si>
  <si>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</si>
  <si>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</si>
  <si>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</si>
  <si>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</si>
  <si>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</si>
  <si>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</si>
  <si>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</si>
  <si>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</si>
  <si>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</si>
  <si>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</si>
  <si>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</si>
  <si>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</si>
  <si>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</si>
  <si>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</si>
  <si>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</si>
  <si>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</si>
  <si>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</si>
  <si>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</si>
  <si>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</si>
  <si>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</si>
  <si>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</si>
  <si>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</si>
  <si>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</si>
  <si>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</si>
  <si>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umów sprzedaży, w których cena jest płatna w ratach</t>
  </si>
  <si>
    <t>umów leasingu zawartych z producentem lub finansującym, w których ryzyko i korzyści z tytułu własności są przeniesione na korzystającego z rzeczy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</si>
  <si>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</si>
  <si>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</si>
  <si>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</si>
  <si>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</si>
  <si>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</si>
  <si>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</si>
  <si>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</si>
  <si>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Zobowiązania finansowe, które wykazują ekonomiczne podobieństwo do  kredytu/ pożyczki </t>
    </r>
    <r>
      <rPr>
        <vertAlign val="superscript"/>
        <sz val="10"/>
        <color indexed="8"/>
        <rFont val="Arial Narrow"/>
        <family val="2"/>
        <charset val="238"/>
      </rPr>
      <t>x</t>
    </r>
    <r>
      <rPr>
        <sz val="10"/>
        <color indexed="8"/>
        <rFont val="Arial Narrow"/>
        <family val="2"/>
        <charset val="238"/>
      </rPr>
      <t xml:space="preserve"> </t>
    </r>
  </si>
  <si>
    <r>
      <t xml:space="preserve">w tym obligacje </t>
    </r>
    <r>
      <rPr>
        <vertAlign val="superscript"/>
        <sz val="10"/>
        <color indexed="8"/>
        <rFont val="Arial Narrow"/>
        <family val="2"/>
        <charset val="238"/>
      </rPr>
      <t>xx</t>
    </r>
  </si>
  <si>
    <t>Kwota zadłużenia zaciągniętego w pozabankowych instytucjach finansowych tzw. parabankach  pozostała do zapłaty</t>
  </si>
  <si>
    <r>
      <t xml:space="preserve">Inne łączne koszty obsługi zaciągniętego zobowiązania (bez odsetek) takie jak np. prowizje, kary umowne, </t>
    </r>
    <r>
      <rPr>
        <b/>
        <u/>
        <sz val="10"/>
        <rFont val="Arial Narrow"/>
        <family val="2"/>
        <charset val="238"/>
      </rPr>
      <t>pozostałe do zapłaty</t>
    </r>
  </si>
  <si>
    <r>
      <rPr>
        <vertAlign val="superscript"/>
        <sz val="10"/>
        <color indexed="10"/>
        <rFont val="Arial Narrow"/>
        <family val="2"/>
        <charset val="238"/>
      </rPr>
      <t>xx</t>
    </r>
    <r>
      <rPr>
        <sz val="10"/>
        <color indexed="10"/>
        <rFont val="Arial Narrow"/>
        <family val="2"/>
        <charset val="238"/>
      </rPr>
      <t xml:space="preserve"> papiery wartościowe, których zbywalność jest ograniczona</t>
    </r>
  </si>
  <si>
    <t>Wybrać nazwę j.s.t. z listy rozwijanej</t>
  </si>
  <si>
    <t>Lista jst</t>
  </si>
  <si>
    <t>Wybierz nazwę j.s.t. z listy</t>
  </si>
  <si>
    <t>Lista j.s.t.</t>
  </si>
  <si>
    <t>Sprawdzenie poprawności danych. Jeżeli wartości są różne od zera, porównaj dane z arkuszy z "Informacją dla KRRIO"</t>
  </si>
  <si>
    <t>[**]  Należy określić istotę operacji finansowej, np. pożyczka, leasing (z podaniem jego rodzaju), sprzedaż zwrotna (połączona z prawem lub obowiązkiem odkupu), subrogacja, wykup/cesja wierzytelności, factoring , itp.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</si>
  <si>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</si>
  <si>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</si>
  <si>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</si>
  <si>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</si>
  <si>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</si>
  <si>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</si>
  <si>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</si>
  <si>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</si>
  <si>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</si>
  <si>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</si>
  <si>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</si>
  <si>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2031 r.</t>
  </si>
  <si>
    <t xml:space="preserve">161105Zw   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</si>
  <si>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</si>
  <si>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</si>
  <si>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</si>
  <si>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</si>
  <si>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Uzupełnij dane w niebieskich polach pod tabelą. Dane w tabeli zostaną uzupełnione automatycznie po wypełnieniu kolejnych zakładek (arkuszy).</t>
  </si>
  <si>
    <t>Uzupełnić dane przewodniczącego zarządu</t>
  </si>
  <si>
    <t>2032 r.</t>
  </si>
  <si>
    <t>Powiatowo-Gminny Związek Transportu Pogranicze</t>
  </si>
  <si>
    <t>160203Z</t>
  </si>
  <si>
    <t>Powiatowo-Gminny Związek Samorządy Ziemi Oleskiej</t>
  </si>
  <si>
    <t>160803Z</t>
  </si>
  <si>
    <t>2033 r.</t>
  </si>
  <si>
    <r>
      <t xml:space="preserve">umów o partnerstwie publiczno-prywatnym oraz </t>
    </r>
    <r>
      <rPr>
        <b/>
        <sz val="10"/>
        <color theme="1"/>
        <rFont val="Arial Narrow"/>
        <family val="2"/>
        <charset val="238"/>
      </rPr>
      <t>umowy o poprawę efektywności energetycznej</t>
    </r>
    <r>
      <rPr>
        <sz val="10"/>
        <color theme="1"/>
        <rFont val="Arial Narrow"/>
        <family val="2"/>
        <charset val="238"/>
      </rPr>
      <t>, które mają wpływ na poziom długu publicznego</t>
    </r>
  </si>
  <si>
    <r>
      <rPr>
        <b/>
        <vertAlign val="superscript"/>
        <sz val="10"/>
        <color indexed="10"/>
        <rFont val="Arial Narrow"/>
        <family val="2"/>
        <charset val="238"/>
      </rPr>
      <t>x</t>
    </r>
    <r>
      <rPr>
        <sz val="10"/>
        <color indexed="10"/>
        <rFont val="Arial Narrow"/>
        <family val="2"/>
        <charset val="238"/>
      </rPr>
      <t xml:space="preserve"> umowy o partnerstwie publiczno-prywatnym oraz  umowy o poprawę efektywności energetycznej, które mają wpływ na poziom długu publicznego,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 związane z finansowaniem usług, dostaw, robót budowlanych, które wywołują skutki ekonomiczne podobne do umowy pożyczki lub kredytu.</t>
    </r>
  </si>
  <si>
    <t>We wszystkich zakładkach należy wypełnić TYLKO pola oznaczone niebieskim tłem</t>
  </si>
  <si>
    <t>Umowy o partnerstwie publiczno-prywatnym oraz umowy o poprawę efektywności energetycznej, w przypadku gdy umowy te mają wpływ na poziom długu publicznego</t>
  </si>
  <si>
    <r>
      <t xml:space="preserve">7. Do RIO wysłać </t>
    </r>
    <r>
      <rPr>
        <b/>
        <sz val="10"/>
        <rFont val="Arial CE"/>
        <charset val="238"/>
      </rPr>
      <t xml:space="preserve">wyłącznie wypełniony plik programu Excel wraz z plikiem podpisu elektronicznego </t>
    </r>
    <r>
      <rPr>
        <sz val="10"/>
        <rFont val="Arial CE"/>
        <charset val="238"/>
      </rPr>
      <t xml:space="preserve">na adres </t>
    </r>
    <r>
      <rPr>
        <b/>
        <sz val="10"/>
        <rFont val="Arial CE"/>
        <charset val="238"/>
      </rPr>
      <t>sprawozdania@rio.opole.pl</t>
    </r>
  </si>
  <si>
    <t>2034 r.</t>
  </si>
  <si>
    <r>
      <t xml:space="preserve">Według § 3 pkt 2 rozporządzenia Ministra Finansów z dnia 28 grudnia 2011 r. w sprawie szczegółowego sposobu klasyfikacji tytułów dłużnych zaliczanych do państwowego długu publicznego (t.j. Dz.U. z 2023 r., poz. 58) kredyty i pożyczki, przy czym do tej kategorii, oprócz umów kredytu i pożyczek, zalicza się również umowy o partnerstwie publiczno-prywatnym oraz </t>
    </r>
    <r>
      <rPr>
        <b/>
        <sz val="10"/>
        <rFont val="Arial CE"/>
        <charset val="238"/>
      </rPr>
      <t>umowy o poprawę efektywności energetycznej</t>
    </r>
    <r>
      <rPr>
        <sz val="10"/>
        <rFont val="Arial CE"/>
        <charset val="238"/>
      </rPr>
      <t>, które mają wpływ na poziom długu publicznego, dłużne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rok, związane z finansowaniem usług, dostaw, robót budowlanych, które wywołują skutki ekonomiczne podobne do umowy pożyczki lub kredytu. W tym arkuszu należy ująć te zobowiązania, których nie ujęto w arkuszach od 3 do 6.</t>
    </r>
  </si>
  <si>
    <t>31.12.2023 r.</t>
  </si>
  <si>
    <t>VER. 2024-01-22</t>
  </si>
  <si>
    <t xml:space="preserve"> 2024 r.</t>
  </si>
  <si>
    <t>2035 r.</t>
  </si>
  <si>
    <t>Bank Polskiej Spółdzielczości Warszawa umowa Nr 2724243/167/JST/POZ/18 (2.500.000,00zł)</t>
  </si>
  <si>
    <t>Bank Gospodarstwa Krajowego Region Opolski umowa Nr 19/5788 (9.000.000,00)</t>
  </si>
  <si>
    <t xml:space="preserve">Bank Spółdzielczy w Wołczynie umowa 
Nr 2/JST/20/2 (z umowy 12.500.000,00zł, faktyczna kwota otrzymanego kredytu 2.500.000,00zł) </t>
  </si>
  <si>
    <t xml:space="preserve">Bank Spółdzielczy w Wołczynie umowa 
Nr 1/JST/21/2 (z umowy 9.000.000,00zł, faktyczna kwota otrzymanego kredytu 6.000.000,00zł) </t>
  </si>
  <si>
    <t xml:space="preserve">Krakowski Bank Spółdzielczy umowa 
Nr 009/22/19 (z umowy 9.000.000,00zł, faktyczna kwota otrzymanego kredytu 6.000.000,00zł) </t>
  </si>
  <si>
    <t xml:space="preserve">Umowa 08.11.2018r.                                                    Aneks do umowy 22.01.2019r.                     </t>
  </si>
  <si>
    <t>29.11.2019r.</t>
  </si>
  <si>
    <t>17.11.2020r.</t>
  </si>
  <si>
    <t>29.10.2021r.</t>
  </si>
  <si>
    <t>05.12.2022r.</t>
  </si>
  <si>
    <t xml:space="preserve">Bank Spółdzielczy w Leśnicy umowa 
Nr 10019849/00532/JST/23 (z umowy 4.000.000,00zł, faktyczna kwota otrzymanego kredytu 3.000.000,00zł) </t>
  </si>
  <si>
    <t>05.12.2023r.</t>
  </si>
  <si>
    <t>Katarzyna Szufla</t>
  </si>
  <si>
    <t>77 40 49 328</t>
  </si>
  <si>
    <t>05.02.2024r.</t>
  </si>
  <si>
    <t>Wojewódzki Fundusz Ochrony Środowiska i Gospodarki Wodnej w Opolu umowa Nr 25/2018/G-54/OA-OE3/P (699.100,00zł)</t>
  </si>
  <si>
    <t>03.08.2018r.</t>
  </si>
  <si>
    <t xml:space="preserve">NIE DOTYCZY </t>
  </si>
  <si>
    <t>Umowy ustanowienia zastawu rejestrowego na udziałach w Spółce kolejno: umowa z dn. 19.01.2015r na kwotę 4.950.000,00; umowa z dn. 19.05.2015r. na kwotę 1.044.450,00 oraz umowa z dn. 20.07.2017r. na kwotę 17.722.100,00</t>
  </si>
  <si>
    <t>NIE DOTYCZY</t>
  </si>
  <si>
    <t>Tadeusz Goc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</si>
</sst>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[$-415]d\ mmmm\ yyyy;@"/>
    <numFmt numFmtId="166" formatCode="00"/>
  </numFmts>
  <fonts count="78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0"/>
      <color indexed="8"/>
      <name val="Arial Narrow"/>
      <family val="2"/>
      <charset val="238"/>
    </font>
    <font>
      <b/>
      <u/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10"/>
      <color indexed="10"/>
      <name val="Arial Narrow"/>
      <family val="2"/>
      <charset val="238"/>
    </font>
    <font>
      <b/>
      <vertAlign val="superscript"/>
      <sz val="10"/>
      <color indexed="10"/>
      <name val="Arial Narrow"/>
      <family val="2"/>
      <charset val="238"/>
    </font>
    <font>
      <vertAlign val="superscript"/>
      <sz val="10"/>
      <color indexed="10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0"/>
      <color rgb="FFFF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sz val="8"/>
      <color theme="1" tint="0.499984740745262"/>
      <name val="Calibri"/>
      <family val="2"/>
      <charset val="238"/>
      <scheme val="minor"/>
    </font>
    <font>
      <b/>
      <sz val="10"/>
      <color rgb="FF008000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4"/>
      <color theme="1"/>
      <name val="Arial CE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rgb="FF008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10"/>
      <color rgb="FF000000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i/>
      <sz val="9"/>
      <color rgb="FF008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7"/>
      <color theme="0" tint="-0.34998626667073579"/>
      <name val="Arial"/>
      <family val="2"/>
      <charset val="238"/>
    </font>
    <font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41" fillId="0" borderId="0"/>
    <xf numFmtId="0" fontId="42" fillId="0" borderId="0"/>
    <xf numFmtId="0" fontId="1" fillId="0" borderId="0"/>
  </cellStyleXfs>
  <cellXfs count="274">
    <xf numFmtId="0" fontId="0" fillId="0" borderId="0" xfId="0"/>
    <xf numFmtId="0" fontId="5" fillId="0" borderId="1" xfId="0" applyFont="1" applyBorder="1"/>
    <xf numFmtId="0" fontId="5" fillId="0" borderId="0" xfId="0" applyFont="1"/>
    <xf numFmtId="0" fontId="7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9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 wrapText="1"/>
      <protection locked="0"/>
    </xf>
    <xf numFmtId="0" fontId="15" fillId="0" borderId="3" xfId="0" quotePrefix="1" applyFont="1" applyBorder="1" applyAlignment="1" applyProtection="1">
      <alignment horizontal="center" vertical="center"/>
      <protection locked="0"/>
    </xf>
    <xf numFmtId="4" fontId="17" fillId="0" borderId="4" xfId="0" applyNumberFormat="1" applyFont="1" applyBorder="1" applyAlignment="1" applyProtection="1">
      <alignment vertical="center"/>
      <protection locked="0"/>
    </xf>
    <xf numFmtId="4" fontId="17" fillId="0" borderId="4" xfId="0" applyNumberFormat="1" applyFont="1" applyBorder="1" applyAlignment="1" applyProtection="1">
      <alignment horizontal="center" vertical="center"/>
      <protection locked="0"/>
    </xf>
    <xf numFmtId="4" fontId="17" fillId="0" borderId="5" xfId="0" applyNumberFormat="1" applyFont="1" applyBorder="1" applyAlignment="1">
      <alignment vertical="center"/>
    </xf>
    <xf numFmtId="4" fontId="9" fillId="0" borderId="6" xfId="0" applyNumberFormat="1" applyFont="1" applyBorder="1" applyAlignment="1" applyProtection="1">
      <alignment vertical="center"/>
      <protection locked="0"/>
    </xf>
    <xf numFmtId="4" fontId="9" fillId="0" borderId="6" xfId="0" applyNumberFormat="1" applyFont="1" applyBorder="1" applyAlignment="1" applyProtection="1">
      <alignment horizontal="center" vertical="center"/>
      <protection locked="0"/>
    </xf>
    <xf numFmtId="4" fontId="9" fillId="0" borderId="1" xfId="0" applyNumberFormat="1" applyFont="1" applyBorder="1" applyAlignment="1" applyProtection="1">
      <alignment horizontal="center" vertical="center"/>
      <protection locked="0"/>
    </xf>
    <xf numFmtId="4" fontId="9" fillId="0" borderId="1" xfId="0" applyNumberFormat="1" applyFont="1" applyBorder="1" applyAlignment="1" applyProtection="1">
      <alignment vertical="center"/>
      <protection locked="0"/>
    </xf>
    <xf numFmtId="4" fontId="9" fillId="2" borderId="1" xfId="0" applyNumberFormat="1" applyFont="1" applyFill="1" applyBorder="1" applyAlignment="1" applyProtection="1">
      <alignment vertical="center"/>
      <protection locked="0"/>
    </xf>
    <xf numFmtId="4" fontId="9" fillId="2" borderId="7" xfId="0" applyNumberFormat="1" applyFont="1" applyFill="1" applyBorder="1" applyAlignment="1" applyProtection="1">
      <alignment vertical="center"/>
      <protection locked="0"/>
    </xf>
    <xf numFmtId="4" fontId="9" fillId="2" borderId="8" xfId="0" applyNumberFormat="1" applyFont="1" applyFill="1" applyBorder="1" applyAlignment="1" applyProtection="1">
      <alignment vertical="center"/>
      <protection locked="0"/>
    </xf>
    <xf numFmtId="4" fontId="9" fillId="0" borderId="9" xfId="0" applyNumberFormat="1" applyFont="1" applyBorder="1" applyAlignment="1" applyProtection="1">
      <alignment horizontal="center" vertical="center"/>
      <protection locked="0"/>
    </xf>
    <xf numFmtId="4" fontId="9" fillId="0" borderId="9" xfId="0" applyNumberFormat="1" applyFont="1" applyBorder="1" applyAlignment="1" applyProtection="1">
      <alignment vertical="center"/>
      <protection locked="0"/>
    </xf>
    <xf numFmtId="4" fontId="9" fillId="2" borderId="9" xfId="0" applyNumberFormat="1" applyFont="1" applyFill="1" applyBorder="1" applyAlignment="1" applyProtection="1">
      <alignment vertical="center"/>
      <protection locked="0"/>
    </xf>
    <xf numFmtId="4" fontId="9" fillId="2" borderId="10" xfId="0" applyNumberFormat="1" applyFont="1" applyFill="1" applyBorder="1" applyAlignment="1" applyProtection="1">
      <alignment vertical="center"/>
      <protection locked="0"/>
    </xf>
    <xf numFmtId="4" fontId="9" fillId="2" borderId="11" xfId="0" applyNumberFormat="1" applyFont="1" applyFill="1" applyBorder="1" applyAlignment="1" applyProtection="1">
      <alignment vertical="center"/>
      <protection locked="0"/>
    </xf>
    <xf numFmtId="0" fontId="9" fillId="0" borderId="0" xfId="0" applyFont="1"/>
    <xf numFmtId="0" fontId="19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43" fillId="0" borderId="0" xfId="0" applyFont="1" applyProtection="1">
      <protection locked="0"/>
    </xf>
    <xf numFmtId="0" fontId="44" fillId="0" borderId="0" xfId="0" applyFont="1" applyProtection="1">
      <protection locked="0"/>
    </xf>
    <xf numFmtId="4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2" xfId="0" applyBorder="1" applyProtection="1">
      <protection locked="0"/>
    </xf>
    <xf numFmtId="0" fontId="45" fillId="0" borderId="0" xfId="0" applyFont="1" applyProtection="1">
      <protection locked="0"/>
    </xf>
    <xf numFmtId="0" fontId="46" fillId="0" borderId="1" xfId="0" applyFont="1" applyBorder="1" applyAlignment="1" applyProtection="1">
      <alignment horizontal="center" vertical="center" wrapText="1"/>
      <protection locked="0"/>
    </xf>
    <xf numFmtId="0" fontId="47" fillId="0" borderId="7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justify" vertical="center" wrapText="1"/>
    </xf>
    <xf numFmtId="4" fontId="47" fillId="2" borderId="1" xfId="0" applyNumberFormat="1" applyFont="1" applyFill="1" applyBorder="1" applyAlignment="1" applyProtection="1">
      <alignment vertical="center"/>
      <protection locked="0"/>
    </xf>
    <xf numFmtId="0" fontId="48" fillId="0" borderId="0" xfId="0" applyFont="1" applyAlignment="1">
      <alignment vertical="center" wrapText="1"/>
    </xf>
    <xf numFmtId="0" fontId="47" fillId="0" borderId="0" xfId="0" applyFont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49" fillId="0" borderId="0" xfId="0" applyFont="1"/>
    <xf numFmtId="0" fontId="50" fillId="0" borderId="14" xfId="0" applyFont="1" applyBorder="1" applyAlignment="1">
      <alignment horizontal="right"/>
    </xf>
    <xf numFmtId="0" fontId="51" fillId="0" borderId="1" xfId="0" applyFont="1" applyBorder="1" applyAlignment="1">
      <alignment horizontal="center"/>
    </xf>
    <xf numFmtId="0" fontId="52" fillId="0" borderId="0" xfId="0" applyFont="1" applyAlignment="1">
      <alignment horizontal="right" wrapText="1"/>
    </xf>
    <xf numFmtId="0" fontId="5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4" fillId="0" borderId="0" xfId="0" applyFont="1" applyAlignment="1">
      <alignment horizontal="right"/>
    </xf>
    <xf numFmtId="0" fontId="0" fillId="0" borderId="0" xfId="0" quotePrefix="1"/>
    <xf numFmtId="0" fontId="55" fillId="0" borderId="0" xfId="0" applyFont="1"/>
    <xf numFmtId="0" fontId="56" fillId="0" borderId="1" xfId="0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center" wrapText="1"/>
    </xf>
    <xf numFmtId="0" fontId="57" fillId="0" borderId="1" xfId="0" applyFont="1" applyBorder="1"/>
    <xf numFmtId="0" fontId="56" fillId="0" borderId="1" xfId="0" applyFont="1" applyBorder="1" applyAlignment="1">
      <alignment wrapText="1"/>
    </xf>
    <xf numFmtId="4" fontId="57" fillId="0" borderId="1" xfId="0" applyNumberFormat="1" applyFont="1" applyBorder="1" applyAlignment="1">
      <alignment vertical="center"/>
    </xf>
    <xf numFmtId="0" fontId="5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left" vertical="center" wrapText="1" indent="1"/>
    </xf>
    <xf numFmtId="0" fontId="56" fillId="0" borderId="1" xfId="0" applyFont="1" applyBorder="1" applyAlignment="1">
      <alignment horizontal="left" vertical="center" wrapText="1" indent="1"/>
    </xf>
    <xf numFmtId="0" fontId="57" fillId="0" borderId="0" xfId="0" applyFont="1" applyAlignment="1">
      <alignment horizontal="center" vertical="center"/>
    </xf>
    <xf numFmtId="0" fontId="56" fillId="0" borderId="0" xfId="0" applyFont="1" applyAlignment="1">
      <alignment horizontal="right" vertical="center" wrapText="1" indent="1"/>
    </xf>
    <xf numFmtId="0" fontId="58" fillId="0" borderId="0" xfId="0" applyFont="1"/>
    <xf numFmtId="0" fontId="59" fillId="0" borderId="0" xfId="0" applyFont="1"/>
    <xf numFmtId="0" fontId="60" fillId="0" borderId="0" xfId="0" applyFont="1" applyAlignment="1">
      <alignment horizontal="right" vertical="center"/>
    </xf>
    <xf numFmtId="0" fontId="57" fillId="0" borderId="1" xfId="0" applyFont="1" applyBorder="1" applyAlignment="1">
      <alignment wrapText="1"/>
    </xf>
    <xf numFmtId="0" fontId="61" fillId="0" borderId="0" xfId="0" applyFont="1" applyAlignment="1">
      <alignment vertical="center"/>
    </xf>
    <xf numFmtId="0" fontId="57" fillId="0" borderId="1" xfId="0" applyFont="1" applyBorder="1" applyAlignment="1">
      <alignment horizontal="left" indent="3"/>
    </xf>
    <xf numFmtId="0" fontId="62" fillId="0" borderId="1" xfId="0" applyFont="1" applyBorder="1" applyAlignment="1">
      <alignment horizontal="center" vertical="center" wrapText="1"/>
    </xf>
    <xf numFmtId="0" fontId="57" fillId="0" borderId="1" xfId="0" applyFont="1" applyBorder="1" applyAlignment="1">
      <alignment vertical="center" wrapText="1"/>
    </xf>
    <xf numFmtId="164" fontId="57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 wrapText="1"/>
    </xf>
    <xf numFmtId="14" fontId="9" fillId="0" borderId="0" xfId="0" applyNumberFormat="1" applyFont="1" applyProtection="1">
      <protection locked="0"/>
    </xf>
    <xf numFmtId="14" fontId="9" fillId="0" borderId="0" xfId="0" applyNumberFormat="1" applyFont="1" applyAlignment="1" applyProtection="1">
      <alignment horizontal="center" vertical="top"/>
      <protection locked="0"/>
    </xf>
    <xf numFmtId="14" fontId="9" fillId="0" borderId="0" xfId="0" applyNumberFormat="1" applyFont="1" applyAlignment="1" applyProtection="1">
      <alignment vertical="top"/>
      <protection locked="0"/>
    </xf>
    <xf numFmtId="0" fontId="3" fillId="0" borderId="0" xfId="0" applyFont="1" applyProtection="1">
      <protection locked="0"/>
    </xf>
    <xf numFmtId="14" fontId="3" fillId="0" borderId="0" xfId="0" applyNumberFormat="1" applyFont="1" applyProtection="1">
      <protection locked="0"/>
    </xf>
    <xf numFmtId="4" fontId="57" fillId="2" borderId="1" xfId="0" applyNumberFormat="1" applyFont="1" applyFill="1" applyBorder="1" applyAlignment="1" applyProtection="1">
      <alignment vertical="center"/>
      <protection locked="0"/>
    </xf>
    <xf numFmtId="0" fontId="63" fillId="0" borderId="1" xfId="2" applyFont="1" applyBorder="1"/>
    <xf numFmtId="0" fontId="63" fillId="0" borderId="1" xfId="1" applyFont="1" applyBorder="1"/>
    <xf numFmtId="0" fontId="37" fillId="0" borderId="0" xfId="0" applyFont="1"/>
    <xf numFmtId="14" fontId="37" fillId="0" borderId="0" xfId="0" applyNumberFormat="1" applyFont="1"/>
    <xf numFmtId="0" fontId="37" fillId="0" borderId="0" xfId="0" applyFont="1" applyAlignment="1">
      <alignment wrapText="1"/>
    </xf>
    <xf numFmtId="0" fontId="37" fillId="0" borderId="12" xfId="0" applyFont="1" applyBorder="1" applyAlignment="1">
      <alignment vertical="center"/>
    </xf>
    <xf numFmtId="164" fontId="37" fillId="0" borderId="12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/>
    </xf>
    <xf numFmtId="164" fontId="37" fillId="0" borderId="1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>
      <alignment vertical="center"/>
    </xf>
    <xf numFmtId="0" fontId="40" fillId="0" borderId="0" xfId="0" applyFont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vertical="center"/>
      <protection locked="0"/>
    </xf>
    <xf numFmtId="0" fontId="40" fillId="0" borderId="0" xfId="0" applyFont="1" applyProtection="1">
      <protection locked="0"/>
    </xf>
    <xf numFmtId="0" fontId="19" fillId="0" borderId="18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38" fillId="0" borderId="0" xfId="0" applyFont="1" applyAlignment="1">
      <alignment vertical="center"/>
    </xf>
    <xf numFmtId="0" fontId="12" fillId="2" borderId="20" xfId="0" applyFont="1" applyFill="1" applyBorder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14" fontId="6" fillId="0" borderId="13" xfId="0" applyNumberFormat="1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4" fontId="9" fillId="0" borderId="22" xfId="0" applyNumberFormat="1" applyFont="1" applyBorder="1" applyAlignment="1" applyProtection="1">
      <alignment vertical="center"/>
      <protection locked="0"/>
    </xf>
    <xf numFmtId="4" fontId="17" fillId="0" borderId="23" xfId="0" applyNumberFormat="1" applyFont="1" applyBorder="1" applyAlignment="1">
      <alignment vertical="center"/>
    </xf>
    <xf numFmtId="0" fontId="14" fillId="2" borderId="5" xfId="0" quotePrefix="1" applyFont="1" applyFill="1" applyBorder="1" applyAlignment="1" applyProtection="1">
      <alignment horizontal="center" vertical="center" wrapText="1"/>
      <protection locked="0"/>
    </xf>
    <xf numFmtId="0" fontId="14" fillId="2" borderId="16" xfId="0" applyFont="1" applyFill="1" applyBorder="1" applyAlignment="1" applyProtection="1">
      <alignment horizontal="center" vertical="center" wrapText="1"/>
      <protection locked="0"/>
    </xf>
    <xf numFmtId="0" fontId="14" fillId="2" borderId="1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7" fillId="0" borderId="0" xfId="0" applyFont="1" applyAlignment="1">
      <alignment horizontal="left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7" fillId="0" borderId="0" xfId="0" applyFont="1" applyAlignment="1">
      <alignment horizontal="left" vertical="center"/>
    </xf>
    <xf numFmtId="14" fontId="0" fillId="0" borderId="13" xfId="0" applyNumberForma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0" fillId="0" borderId="0" xfId="0" applyNumberFormat="1" applyAlignment="1" applyProtection="1">
      <alignment horizontal="left" vertical="center"/>
      <protection locked="0"/>
    </xf>
    <xf numFmtId="0" fontId="37" fillId="0" borderId="13" xfId="0" applyFont="1" applyBorder="1" applyAlignment="1">
      <alignment vertical="center" wrapText="1"/>
    </xf>
    <xf numFmtId="164" fontId="37" fillId="0" borderId="2" xfId="0" applyNumberFormat="1" applyFont="1" applyBorder="1" applyAlignment="1">
      <alignment vertical="center"/>
    </xf>
    <xf numFmtId="164" fontId="37" fillId="0" borderId="13" xfId="0" applyNumberFormat="1" applyFont="1" applyBorder="1" applyAlignment="1">
      <alignment vertical="center"/>
    </xf>
    <xf numFmtId="4" fontId="9" fillId="2" borderId="24" xfId="0" applyNumberFormat="1" applyFont="1" applyFill="1" applyBorder="1" applyAlignment="1" applyProtection="1">
      <alignment vertical="center"/>
      <protection locked="0"/>
    </xf>
    <xf numFmtId="4" fontId="17" fillId="0" borderId="17" xfId="0" applyNumberFormat="1" applyFont="1" applyBorder="1" applyAlignment="1">
      <alignment vertical="center"/>
    </xf>
    <xf numFmtId="4" fontId="9" fillId="0" borderId="20" xfId="0" applyNumberFormat="1" applyFont="1" applyBorder="1" applyAlignment="1" applyProtection="1">
      <alignment vertical="center"/>
      <protection locked="0"/>
    </xf>
    <xf numFmtId="4" fontId="9" fillId="2" borderId="25" xfId="0" applyNumberFormat="1" applyFont="1" applyFill="1" applyBorder="1" applyAlignment="1" applyProtection="1">
      <alignment vertical="center"/>
      <protection locked="0"/>
    </xf>
    <xf numFmtId="4" fontId="17" fillId="0" borderId="16" xfId="0" applyNumberFormat="1" applyFont="1" applyBorder="1" applyAlignment="1">
      <alignment vertical="center"/>
    </xf>
    <xf numFmtId="0" fontId="64" fillId="0" borderId="0" xfId="0" applyFont="1"/>
    <xf numFmtId="0" fontId="57" fillId="0" borderId="1" xfId="0" applyFont="1" applyBorder="1" applyAlignment="1">
      <alignment horizontal="center" vertical="center" wrapText="1"/>
    </xf>
    <xf numFmtId="0" fontId="65" fillId="0" borderId="0" xfId="0" applyFont="1" applyAlignment="1">
      <alignment horizontal="left" indent="1"/>
    </xf>
    <xf numFmtId="0" fontId="65" fillId="0" borderId="0" xfId="0" applyFont="1"/>
    <xf numFmtId="0" fontId="57" fillId="0" borderId="1" xfId="0" applyFont="1" applyBorder="1" applyAlignment="1">
      <alignment horizontal="right" vertical="center" wrapText="1"/>
    </xf>
    <xf numFmtId="0" fontId="0" fillId="0" borderId="26" xfId="0" applyBorder="1"/>
    <xf numFmtId="166" fontId="66" fillId="0" borderId="1" xfId="0" applyNumberFormat="1" applyFont="1" applyBorder="1" applyAlignment="1" applyProtection="1">
      <alignment horizontal="center"/>
      <protection locked="0"/>
    </xf>
    <xf numFmtId="0" fontId="5" fillId="0" borderId="27" xfId="0" applyFont="1" applyBorder="1"/>
    <xf numFmtId="0" fontId="67" fillId="0" borderId="0" xfId="0" applyFont="1" applyAlignment="1">
      <alignment horizontal="center" vertical="center"/>
    </xf>
    <xf numFmtId="0" fontId="67" fillId="0" borderId="0" xfId="0" applyFont="1" applyAlignment="1">
      <alignment horizontal="left" vertical="center"/>
    </xf>
    <xf numFmtId="0" fontId="37" fillId="0" borderId="28" xfId="0" applyFont="1" applyBorder="1"/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46" fillId="0" borderId="13" xfId="0" applyFont="1" applyBorder="1" applyAlignment="1" applyProtection="1">
      <alignment horizontal="center" vertical="center" wrapText="1"/>
      <protection locked="0"/>
    </xf>
    <xf numFmtId="0" fontId="76" fillId="0" borderId="0" xfId="0" applyFont="1" applyAlignment="1">
      <alignment horizontal="right"/>
    </xf>
    <xf numFmtId="0" fontId="38" fillId="0" borderId="0" xfId="0" applyFont="1" applyAlignment="1">
      <alignment horizontal="left" vertical="center"/>
    </xf>
    <xf numFmtId="164" fontId="38" fillId="0" borderId="0" xfId="0" applyNumberFormat="1" applyFont="1" applyAlignment="1">
      <alignment vertical="center"/>
    </xf>
    <xf numFmtId="165" fontId="38" fillId="4" borderId="1" xfId="0" applyNumberFormat="1" applyFont="1" applyFill="1" applyBorder="1" applyAlignment="1">
      <alignment horizontal="left" vertical="center"/>
    </xf>
    <xf numFmtId="0" fontId="38" fillId="4" borderId="1" xfId="0" applyFont="1" applyFill="1" applyBorder="1" applyAlignment="1" applyProtection="1">
      <alignment horizontal="left" vertical="center"/>
      <protection locked="0"/>
    </xf>
    <xf numFmtId="0" fontId="38" fillId="4" borderId="15" xfId="0" applyFont="1" applyFill="1" applyBorder="1" applyAlignment="1">
      <alignment horizontal="center" vertical="center"/>
    </xf>
    <xf numFmtId="0" fontId="38" fillId="4" borderId="16" xfId="0" applyFont="1" applyFill="1" applyBorder="1" applyAlignment="1">
      <alignment horizontal="center" vertical="center"/>
    </xf>
    <xf numFmtId="0" fontId="38" fillId="4" borderId="17" xfId="0" applyFont="1" applyFill="1" applyBorder="1" applyAlignment="1">
      <alignment horizontal="center" vertical="center"/>
    </xf>
    <xf numFmtId="0" fontId="38" fillId="4" borderId="15" xfId="0" applyFont="1" applyFill="1" applyBorder="1" applyAlignment="1">
      <alignment vertical="center"/>
    </xf>
    <xf numFmtId="164" fontId="38" fillId="4" borderId="16" xfId="0" applyNumberFormat="1" applyFont="1" applyFill="1" applyBorder="1" applyAlignment="1">
      <alignment vertical="center"/>
    </xf>
    <xf numFmtId="164" fontId="38" fillId="4" borderId="17" xfId="0" applyNumberFormat="1" applyFont="1" applyFill="1" applyBorder="1" applyAlignment="1">
      <alignment vertical="center"/>
    </xf>
    <xf numFmtId="14" fontId="40" fillId="5" borderId="13" xfId="0" applyNumberFormat="1" applyFont="1" applyFill="1" applyBorder="1" applyAlignment="1" applyProtection="1">
      <alignment horizontal="left" vertical="center"/>
      <protection locked="0"/>
    </xf>
    <xf numFmtId="0" fontId="40" fillId="5" borderId="7" xfId="0" applyFont="1" applyFill="1" applyBorder="1" applyAlignment="1" applyProtection="1">
      <alignment horizontal="left" vertical="center"/>
      <protection locked="0"/>
    </xf>
    <xf numFmtId="0" fontId="40" fillId="5" borderId="21" xfId="0" applyFont="1" applyFill="1" applyBorder="1" applyAlignment="1" applyProtection="1">
      <alignment horizontal="center" vertical="center"/>
      <protection locked="0"/>
    </xf>
    <xf numFmtId="0" fontId="14" fillId="2" borderId="16" xfId="0" quotePrefix="1" applyFont="1" applyFill="1" applyBorder="1" applyAlignment="1" applyProtection="1">
      <alignment horizontal="center" vertical="center" wrapText="1"/>
      <protection locked="0"/>
    </xf>
    <xf numFmtId="4" fontId="57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6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3" fillId="0" borderId="0" xfId="0" applyFont="1" applyAlignment="1">
      <alignment horizontal="center" vertical="center" wrapText="1"/>
    </xf>
    <xf numFmtId="0" fontId="68" fillId="6" borderId="7" xfId="0" applyFont="1" applyFill="1" applyBorder="1" applyAlignment="1">
      <alignment horizontal="center" vertical="center" wrapText="1"/>
    </xf>
    <xf numFmtId="0" fontId="68" fillId="6" borderId="24" xfId="0" applyFont="1" applyFill="1" applyBorder="1" applyAlignment="1">
      <alignment horizontal="center" vertical="center" wrapText="1"/>
    </xf>
    <xf numFmtId="0" fontId="68" fillId="6" borderId="21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67" fillId="0" borderId="0" xfId="0" applyFont="1" applyAlignment="1">
      <alignment horizontal="left" vertical="center" wrapText="1"/>
    </xf>
    <xf numFmtId="0" fontId="37" fillId="5" borderId="7" xfId="0" applyFont="1" applyFill="1" applyBorder="1" applyAlignment="1" applyProtection="1">
      <alignment horizontal="center" vertical="center"/>
      <protection locked="0"/>
    </xf>
    <xf numFmtId="0" fontId="37" fillId="5" borderId="21" xfId="0" applyFont="1" applyFill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4" fontId="37" fillId="0" borderId="1" xfId="0" applyNumberFormat="1" applyFont="1" applyBorder="1" applyAlignment="1">
      <alignment horizontal="center" vertical="center"/>
    </xf>
    <xf numFmtId="0" fontId="37" fillId="0" borderId="1" xfId="0" quotePrefix="1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/>
    </xf>
    <xf numFmtId="0" fontId="15" fillId="0" borderId="29" xfId="0" quotePrefix="1" applyFont="1" applyBorder="1" applyAlignment="1" applyProtection="1">
      <alignment horizontal="center" vertical="center"/>
      <protection locked="0"/>
    </xf>
    <xf numFmtId="0" fontId="15" fillId="0" borderId="30" xfId="0" quotePrefix="1" applyFont="1" applyBorder="1" applyAlignment="1" applyProtection="1">
      <alignment horizontal="center" vertical="center"/>
      <protection locked="0"/>
    </xf>
    <xf numFmtId="0" fontId="15" fillId="0" borderId="31" xfId="0" quotePrefix="1" applyFont="1" applyBorder="1" applyAlignment="1" applyProtection="1">
      <alignment horizontal="center" vertical="center"/>
      <protection locked="0"/>
    </xf>
    <xf numFmtId="0" fontId="15" fillId="0" borderId="32" xfId="0" applyFont="1" applyBorder="1" applyAlignment="1" applyProtection="1">
      <alignment horizontal="center" vertical="center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1" fillId="3" borderId="33" xfId="0" applyFont="1" applyFill="1" applyBorder="1" applyAlignment="1" applyProtection="1">
      <alignment horizontal="center" vertical="center"/>
      <protection locked="0"/>
    </xf>
    <xf numFmtId="0" fontId="11" fillId="3" borderId="34" xfId="0" applyFont="1" applyFill="1" applyBorder="1" applyAlignment="1" applyProtection="1">
      <alignment horizontal="center" vertical="center"/>
      <protection locked="0"/>
    </xf>
    <xf numFmtId="0" fontId="11" fillId="3" borderId="23" xfId="0" applyFont="1" applyFill="1" applyBorder="1" applyAlignment="1" applyProtection="1">
      <alignment horizontal="center" vertical="center"/>
      <protection locked="0"/>
    </xf>
    <xf numFmtId="0" fontId="16" fillId="0" borderId="35" xfId="0" applyFont="1" applyBorder="1" applyAlignment="1">
      <alignment horizontal="left" vertical="center"/>
    </xf>
    <xf numFmtId="0" fontId="16" fillId="0" borderId="30" xfId="0" applyFont="1" applyBorder="1" applyAlignment="1">
      <alignment horizontal="left" vertical="center"/>
    </xf>
    <xf numFmtId="0" fontId="16" fillId="0" borderId="36" xfId="0" applyFont="1" applyBorder="1" applyAlignment="1">
      <alignment horizontal="left" vertical="center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8" xfId="0" applyFont="1" applyFill="1" applyBorder="1" applyAlignment="1" applyProtection="1">
      <alignment horizontal="center" vertical="center" wrapText="1"/>
      <protection locked="0"/>
    </xf>
    <xf numFmtId="0" fontId="8" fillId="0" borderId="0" xfId="0" quotePrefix="1" applyFont="1" applyAlignment="1" applyProtection="1">
      <alignment horizontal="center"/>
      <protection locked="0"/>
    </xf>
    <xf numFmtId="0" fontId="9" fillId="0" borderId="30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horizontal="center" vertical="center"/>
      <protection locked="0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0" fontId="13" fillId="0" borderId="40" xfId="0" applyFont="1" applyBorder="1" applyAlignment="1" applyProtection="1">
      <alignment horizontal="center" vertical="center" wrapText="1"/>
      <protection locked="0"/>
    </xf>
    <xf numFmtId="0" fontId="11" fillId="0" borderId="41" xfId="0" applyFont="1" applyBorder="1" applyAlignment="1" applyProtection="1">
      <alignment horizontal="left" vertical="center" wrapText="1"/>
      <protection locked="0"/>
    </xf>
    <xf numFmtId="14" fontId="0" fillId="0" borderId="0" xfId="0" applyNumberFormat="1" applyAlignment="1" applyProtection="1">
      <alignment horizontal="right" vertical="top"/>
      <protection locked="0"/>
    </xf>
    <xf numFmtId="0" fontId="10" fillId="0" borderId="33" xfId="0" applyFont="1" applyBorder="1" applyAlignment="1" applyProtection="1">
      <alignment horizontal="center" vertical="center" wrapText="1"/>
      <protection locked="0"/>
    </xf>
    <xf numFmtId="0" fontId="10" fillId="0" borderId="34" xfId="0" applyFont="1" applyBorder="1" applyAlignment="1" applyProtection="1">
      <alignment horizontal="center" vertical="center" wrapText="1"/>
      <protection locked="0"/>
    </xf>
    <xf numFmtId="0" fontId="10" fillId="0" borderId="23" xfId="0" applyFont="1" applyBorder="1" applyAlignment="1" applyProtection="1">
      <alignment horizontal="center" vertical="center" wrapText="1"/>
      <protection locked="0"/>
    </xf>
    <xf numFmtId="0" fontId="13" fillId="0" borderId="35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42" xfId="0" applyFont="1" applyBorder="1" applyAlignment="1" applyProtection="1">
      <alignment horizontal="center" vertical="center" wrapText="1"/>
      <protection locked="0"/>
    </xf>
    <xf numFmtId="0" fontId="77" fillId="0" borderId="35" xfId="0" applyFont="1" applyBorder="1" applyAlignment="1" applyProtection="1">
      <alignment horizontal="center" vertical="center" wrapText="1"/>
      <protection locked="0"/>
    </xf>
    <xf numFmtId="0" fontId="77" fillId="0" borderId="30" xfId="0" applyFont="1" applyBorder="1" applyAlignment="1" applyProtection="1">
      <alignment horizontal="center" vertical="center" wrapText="1"/>
      <protection locked="0"/>
    </xf>
    <xf numFmtId="0" fontId="77" fillId="0" borderId="36" xfId="0" applyFont="1" applyBorder="1" applyAlignment="1" applyProtection="1">
      <alignment horizontal="center" vertical="center" wrapText="1"/>
      <protection locked="0"/>
    </xf>
    <xf numFmtId="0" fontId="77" fillId="0" borderId="19" xfId="0" applyFont="1" applyBorder="1" applyAlignment="1" applyProtection="1">
      <alignment horizontal="center" vertical="center" wrapText="1"/>
      <protection locked="0"/>
    </xf>
    <xf numFmtId="0" fontId="77" fillId="0" borderId="41" xfId="0" applyFont="1" applyBorder="1" applyAlignment="1" applyProtection="1">
      <alignment horizontal="center" vertical="center" wrapText="1"/>
      <protection locked="0"/>
    </xf>
    <xf numFmtId="0" fontId="77" fillId="0" borderId="42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left" vertical="center"/>
      <protection locked="0"/>
    </xf>
    <xf numFmtId="0" fontId="12" fillId="0" borderId="43" xfId="0" applyFont="1" applyBorder="1" applyAlignment="1" applyProtection="1">
      <alignment horizontal="left" vertical="center"/>
      <protection locked="0"/>
    </xf>
    <xf numFmtId="0" fontId="18" fillId="0" borderId="32" xfId="0" quotePrefix="1" applyFont="1" applyBorder="1" applyAlignment="1">
      <alignment horizontal="left" vertical="center"/>
    </xf>
    <xf numFmtId="0" fontId="18" fillId="0" borderId="0" xfId="0" quotePrefix="1" applyFont="1" applyAlignment="1">
      <alignment horizontal="left" vertical="center"/>
    </xf>
    <xf numFmtId="0" fontId="18" fillId="0" borderId="44" xfId="0" quotePrefix="1" applyFont="1" applyBorder="1" applyAlignment="1">
      <alignment horizontal="left" vertical="center"/>
    </xf>
    <xf numFmtId="0" fontId="18" fillId="0" borderId="19" xfId="0" quotePrefix="1" applyFont="1" applyBorder="1" applyAlignment="1">
      <alignment horizontal="left" vertical="center"/>
    </xf>
    <xf numFmtId="0" fontId="18" fillId="0" borderId="41" xfId="0" quotePrefix="1" applyFont="1" applyBorder="1" applyAlignment="1">
      <alignment horizontal="left" vertical="center"/>
    </xf>
    <xf numFmtId="0" fontId="18" fillId="0" borderId="42" xfId="0" quotePrefix="1" applyFont="1" applyBorder="1" applyAlignment="1">
      <alignment horizontal="left" vertical="center"/>
    </xf>
    <xf numFmtId="0" fontId="12" fillId="0" borderId="32" xfId="0" applyFont="1" applyBorder="1" applyAlignment="1" applyProtection="1">
      <alignment horizontal="left" vertical="center"/>
      <protection locked="0"/>
    </xf>
    <xf numFmtId="0" fontId="12" fillId="0" borderId="27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2" fillId="0" borderId="45" xfId="0" applyFont="1" applyBorder="1" applyAlignment="1" applyProtection="1">
      <alignment horizontal="left" vertical="center"/>
      <protection locked="0"/>
    </xf>
    <xf numFmtId="0" fontId="12" fillId="0" borderId="46" xfId="0" applyFont="1" applyBorder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4" fillId="3" borderId="33" xfId="0" applyFont="1" applyFill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0" borderId="2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0" fillId="0" borderId="30" xfId="0" applyBorder="1" applyAlignment="1">
      <alignment horizontal="left" vertical="top" wrapText="1"/>
    </xf>
    <xf numFmtId="164" fontId="4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164" fontId="47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69" fillId="0" borderId="0" xfId="0" applyFont="1" applyAlignment="1" applyProtection="1">
      <alignment horizontal="right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4" xfId="0" applyBorder="1" applyAlignment="1">
      <alignment horizontal="left" vertical="center" wrapText="1"/>
    </xf>
    <xf numFmtId="0" fontId="71" fillId="0" borderId="28" xfId="0" applyFont="1" applyBorder="1" applyAlignment="1">
      <alignment horizontal="center" vertical="center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4" fontId="57" fillId="2" borderId="7" xfId="0" applyNumberFormat="1" applyFont="1" applyFill="1" applyBorder="1" applyAlignment="1" applyProtection="1">
      <alignment horizontal="center" vertical="center" wrapText="1"/>
      <protection locked="0"/>
    </xf>
    <xf numFmtId="4" fontId="57" fillId="2" borderId="24" xfId="0" applyNumberFormat="1" applyFont="1" applyFill="1" applyBorder="1" applyAlignment="1" applyProtection="1">
      <alignment horizontal="center" vertical="center" wrapText="1"/>
      <protection locked="0"/>
    </xf>
    <xf numFmtId="4" fontId="57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7" fillId="0" borderId="7" xfId="0" applyFont="1" applyBorder="1" applyAlignment="1">
      <alignment horizontal="center" vertical="center" wrapText="1"/>
    </xf>
    <xf numFmtId="0" fontId="57" fillId="0" borderId="24" xfId="0" applyFont="1" applyBorder="1" applyAlignment="1">
      <alignment horizontal="center" vertical="center" wrapText="1"/>
    </xf>
    <xf numFmtId="0" fontId="57" fillId="0" borderId="21" xfId="0" applyFont="1" applyBorder="1" applyAlignment="1">
      <alignment horizontal="center" vertical="center" wrapText="1"/>
    </xf>
    <xf numFmtId="0" fontId="72" fillId="0" borderId="14" xfId="0" applyFont="1" applyBorder="1" applyAlignment="1">
      <alignment horizontal="center"/>
    </xf>
    <xf numFmtId="0" fontId="73" fillId="0" borderId="0" xfId="0" applyFont="1" applyAlignment="1" applyProtection="1">
      <alignment horizontal="left" vertical="top" wrapText="1"/>
      <protection locked="0"/>
    </xf>
    <xf numFmtId="0" fontId="73" fillId="0" borderId="14" xfId="0" applyFont="1" applyBorder="1" applyAlignment="1" applyProtection="1">
      <alignment horizontal="left" vertical="top" wrapText="1"/>
      <protection locked="0"/>
    </xf>
    <xf numFmtId="0" fontId="61" fillId="0" borderId="26" xfId="0" applyFont="1" applyBorder="1" applyAlignment="1">
      <alignment horizontal="center" vertical="center" wrapText="1"/>
    </xf>
    <xf numFmtId="0" fontId="61" fillId="0" borderId="47" xfId="0" applyFont="1" applyBorder="1" applyAlignment="1">
      <alignment horizontal="center" vertical="center" wrapText="1"/>
    </xf>
    <xf numFmtId="0" fontId="32" fillId="0" borderId="0" xfId="0" applyFont="1" applyAlignment="1">
      <alignment horizontal="left" wrapText="1"/>
    </xf>
    <xf numFmtId="0" fontId="74" fillId="0" borderId="0" xfId="0" applyFont="1" applyAlignment="1">
      <alignment horizontal="left" wrapText="1"/>
    </xf>
    <xf numFmtId="0" fontId="32" fillId="0" borderId="0" xfId="0" applyFont="1" applyAlignment="1">
      <alignment horizontal="left" vertical="center" wrapText="1"/>
    </xf>
    <xf numFmtId="0" fontId="74" fillId="0" borderId="0" xfId="0" applyFont="1" applyAlignment="1">
      <alignment horizontal="left" vertical="center" wrapText="1"/>
    </xf>
    <xf numFmtId="0" fontId="55" fillId="0" borderId="14" xfId="0" applyFont="1" applyBorder="1" applyAlignment="1">
      <alignment horizontal="left" vertical="center" wrapText="1"/>
    </xf>
    <xf numFmtId="0" fontId="55" fillId="0" borderId="0" xfId="0" applyFont="1" applyAlignment="1">
      <alignment horizontal="left" vertical="center" wrapText="1"/>
    </xf>
    <xf numFmtId="0" fontId="75" fillId="0" borderId="1" xfId="0" applyFont="1" applyBorder="1" applyAlignment="1">
      <alignment horizontal="center" vertical="center" wrapText="1"/>
    </xf>
    <xf numFmtId="49" fontId="57" fillId="2" borderId="1" xfId="0" applyNumberFormat="1" applyFont="1" applyFill="1" applyBorder="1" applyAlignment="1" applyProtection="1">
      <alignment horizontal="center" vertical="center"/>
      <protection locked="0"/>
    </xf>
    <xf numFmtId="0" fontId="70" fillId="0" borderId="13" xfId="0" applyFont="1" applyBorder="1" applyAlignment="1">
      <alignment horizontal="center" vertical="center" wrapText="1"/>
    </xf>
    <xf numFmtId="0" fontId="70" fillId="0" borderId="2" xfId="0" applyFont="1" applyBorder="1" applyAlignment="1">
      <alignment horizontal="center" vertical="center" wrapText="1"/>
    </xf>
    <xf numFmtId="0" fontId="70" fillId="0" borderId="12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</cellXfs>
  <cellStyles count="4">
    <cellStyle name="Normalny" xfId="0" builtinId="0"/>
    <cellStyle name="Normalny 10" xfId="1" xr:uid="{00000000-0005-0000-0000-000001000000}"/>
    <cellStyle name="Normalny 9" xfId="2" xr:uid="{00000000-0005-0000-0000-000002000000}"/>
    <cellStyle name="Normalny 9 2" xfId="3" xr:uid="{F9044478-CE63-40E0-8203-13062CAE4B92}"/>
  </cellStyles>
  <dxfs count="10">
    <dxf>
      <font>
        <b val="0"/>
        <i val="0"/>
        <color rgb="FFC00000"/>
      </font>
    </dxf>
    <dxf>
      <fill>
        <patternFill>
          <bgColor rgb="FFCCECFF"/>
        </patternFill>
      </fill>
    </dxf>
    <dxf>
      <font>
        <b/>
        <i/>
        <color rgb="FFC00000"/>
      </font>
    </dxf>
    <dxf>
      <font>
        <b/>
        <i val="0"/>
        <color rgb="FFC00000"/>
      </font>
      <fill>
        <patternFill>
          <bgColor rgb="FFCCECFF"/>
        </patternFill>
      </fill>
    </dxf>
    <dxf>
      <font>
        <color theme="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0" dropStyle="combo" dx="22" fmlaLink="$Z$1" fmlaRange="jednostki!$B$2:$B$91" noThreeD="1" sel="59" val="5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133350</xdr:rowOff>
        </xdr:from>
        <xdr:to>
          <xdr:col>3</xdr:col>
          <xdr:colOff>323850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tabSelected="1" zoomScaleNormal="100" workbookViewId="0">
      <selection sqref="A1:J1"/>
    </sheetView>
  </sheetViews>
  <sheetFormatPr defaultRowHeight="12.75"/>
  <cols>
    <col min="1" max="1" width="7" customWidth="1"/>
    <col min="10" max="10" width="7.140625" customWidth="1"/>
  </cols>
  <sheetData>
    <row r="1" spans="1:10" ht="24" customHeight="1">
      <c r="A1" s="165" t="s">
        <v>63</v>
      </c>
      <c r="B1" s="165"/>
      <c r="C1" s="165"/>
      <c r="D1" s="165"/>
      <c r="E1" s="165"/>
      <c r="F1" s="165"/>
      <c r="G1" s="165"/>
      <c r="H1" s="165"/>
      <c r="I1" s="165"/>
      <c r="J1" s="165"/>
    </row>
    <row r="3" spans="1:10">
      <c r="A3" s="164"/>
      <c r="B3" s="164"/>
      <c r="C3" s="164"/>
      <c r="D3" s="164"/>
      <c r="E3" s="164"/>
      <c r="F3" s="164"/>
      <c r="G3" s="164"/>
      <c r="H3" s="164"/>
      <c r="I3" s="164"/>
      <c r="J3" s="164"/>
    </row>
    <row r="4" spans="1:10" ht="26.25" customHeight="1">
      <c r="A4" s="168" t="s">
        <v>280</v>
      </c>
      <c r="B4" s="169"/>
      <c r="C4" s="169"/>
      <c r="D4" s="169"/>
      <c r="E4" s="169"/>
      <c r="F4" s="169"/>
      <c r="G4" s="169"/>
      <c r="H4" s="169"/>
      <c r="I4" s="169"/>
      <c r="J4" s="170"/>
    </row>
    <row r="7" spans="1:10" ht="30" customHeight="1">
      <c r="A7" s="167" t="s">
        <v>109</v>
      </c>
      <c r="B7" s="167"/>
      <c r="C7" s="167"/>
      <c r="D7" s="167"/>
      <c r="E7" s="167"/>
      <c r="F7" s="167"/>
      <c r="G7" s="167"/>
      <c r="H7" s="167"/>
      <c r="I7" s="167"/>
      <c r="J7" s="167"/>
    </row>
    <row r="8" spans="1:10">
      <c r="A8" s="166" t="s">
        <v>259</v>
      </c>
      <c r="B8" s="166"/>
      <c r="C8" s="166"/>
      <c r="D8" s="166"/>
      <c r="E8" s="166"/>
      <c r="F8" s="166"/>
      <c r="G8" s="166"/>
      <c r="H8" s="166"/>
      <c r="I8" s="166"/>
      <c r="J8" s="166"/>
    </row>
    <row r="9" spans="1:10">
      <c r="A9" s="77" t="s">
        <v>64</v>
      </c>
      <c r="B9" s="166" t="s">
        <v>247</v>
      </c>
      <c r="C9" s="166"/>
      <c r="D9" s="166"/>
      <c r="E9" s="166"/>
      <c r="F9" s="166"/>
      <c r="G9" s="166"/>
      <c r="H9" s="166"/>
      <c r="I9" s="166"/>
      <c r="J9" s="166"/>
    </row>
    <row r="10" spans="1:10">
      <c r="A10" s="77" t="s">
        <v>65</v>
      </c>
      <c r="B10" s="166" t="s">
        <v>255</v>
      </c>
      <c r="C10" s="166"/>
      <c r="D10" s="166"/>
      <c r="E10" s="166"/>
      <c r="F10" s="166"/>
      <c r="G10" s="166"/>
      <c r="H10" s="166"/>
      <c r="I10" s="166"/>
      <c r="J10" s="166"/>
    </row>
    <row r="11" spans="1:10" ht="12.75" customHeight="1">
      <c r="A11" s="77" t="s">
        <v>66</v>
      </c>
      <c r="B11" s="166" t="s">
        <v>271</v>
      </c>
      <c r="C11" s="166"/>
      <c r="D11" s="166"/>
      <c r="E11" s="166"/>
      <c r="F11" s="166"/>
      <c r="G11" s="166"/>
      <c r="H11" s="166"/>
      <c r="I11" s="166"/>
      <c r="J11" s="166"/>
    </row>
    <row r="12" spans="1:10">
      <c r="A12" s="46"/>
      <c r="B12" s="46"/>
      <c r="C12" s="46"/>
      <c r="D12" s="46"/>
      <c r="E12" s="46"/>
      <c r="F12" s="46"/>
      <c r="G12" s="46"/>
      <c r="H12" s="46"/>
      <c r="I12" s="46"/>
      <c r="J12" s="46"/>
    </row>
    <row r="13" spans="1:10">
      <c r="A13" s="166" t="s">
        <v>105</v>
      </c>
      <c r="B13" s="166"/>
      <c r="C13" s="166"/>
      <c r="D13" s="166"/>
      <c r="E13" s="166"/>
      <c r="F13" s="166"/>
      <c r="G13" s="166"/>
      <c r="H13" s="166"/>
      <c r="I13" s="166"/>
      <c r="J13" s="166"/>
    </row>
    <row r="14" spans="1:10">
      <c r="A14" s="77" t="s">
        <v>64</v>
      </c>
      <c r="B14" s="166" t="s">
        <v>102</v>
      </c>
      <c r="C14" s="166"/>
      <c r="D14" s="166"/>
      <c r="E14" s="166"/>
      <c r="F14" s="166"/>
      <c r="G14" s="166"/>
      <c r="H14" s="166"/>
      <c r="I14" s="166"/>
      <c r="J14" s="166"/>
    </row>
    <row r="15" spans="1:10">
      <c r="A15" s="77" t="s">
        <v>65</v>
      </c>
      <c r="B15" s="166" t="s">
        <v>103</v>
      </c>
      <c r="C15" s="166"/>
      <c r="D15" s="166"/>
      <c r="E15" s="166"/>
      <c r="F15" s="166"/>
      <c r="G15" s="166"/>
      <c r="H15" s="166"/>
      <c r="I15" s="166"/>
      <c r="J15" s="166"/>
    </row>
    <row r="16" spans="1:10">
      <c r="A16" s="77" t="s">
        <v>66</v>
      </c>
      <c r="B16" s="166" t="s">
        <v>104</v>
      </c>
      <c r="C16" s="166"/>
      <c r="D16" s="166"/>
      <c r="E16" s="166"/>
      <c r="F16" s="166"/>
      <c r="G16" s="166"/>
      <c r="H16" s="166"/>
      <c r="I16" s="166"/>
      <c r="J16" s="166"/>
    </row>
    <row r="17" spans="1:10">
      <c r="A17" s="77" t="s">
        <v>68</v>
      </c>
      <c r="B17" s="166" t="s">
        <v>106</v>
      </c>
      <c r="C17" s="166"/>
      <c r="D17" s="166"/>
      <c r="E17" s="166"/>
      <c r="F17" s="166"/>
      <c r="G17" s="166"/>
      <c r="H17" s="166"/>
      <c r="I17" s="166"/>
      <c r="J17" s="166"/>
    </row>
    <row r="18" spans="1:10">
      <c r="A18" s="46"/>
      <c r="B18" s="46"/>
      <c r="C18" s="46"/>
      <c r="D18" s="46"/>
      <c r="E18" s="46"/>
      <c r="F18" s="46"/>
      <c r="G18" s="46"/>
      <c r="H18" s="46"/>
      <c r="I18" s="46"/>
      <c r="J18" s="46"/>
    </row>
    <row r="19" spans="1:10" ht="26.25" customHeight="1">
      <c r="A19" s="162" t="s">
        <v>260</v>
      </c>
      <c r="B19" s="162"/>
      <c r="C19" s="162"/>
      <c r="D19" s="162"/>
      <c r="E19" s="162"/>
      <c r="F19" s="162"/>
      <c r="G19" s="162"/>
      <c r="H19" s="162"/>
      <c r="I19" s="162"/>
      <c r="J19" s="162"/>
    </row>
    <row r="20" spans="1:10">
      <c r="A20" s="142" t="s">
        <v>64</v>
      </c>
      <c r="B20" s="163" t="s">
        <v>256</v>
      </c>
      <c r="C20" s="163"/>
      <c r="D20" s="163"/>
      <c r="E20" s="163"/>
      <c r="F20" s="163"/>
      <c r="G20" s="163"/>
      <c r="H20" s="163"/>
      <c r="I20" s="163"/>
      <c r="J20" s="163"/>
    </row>
    <row r="21" spans="1:10">
      <c r="A21" s="142" t="s">
        <v>65</v>
      </c>
      <c r="B21" s="163" t="s">
        <v>67</v>
      </c>
      <c r="C21" s="163"/>
      <c r="D21" s="163"/>
      <c r="E21" s="163"/>
      <c r="F21" s="163"/>
      <c r="G21" s="163"/>
      <c r="H21" s="163"/>
      <c r="I21" s="163"/>
      <c r="J21" s="163"/>
    </row>
    <row r="22" spans="1:10">
      <c r="A22" s="142" t="s">
        <v>66</v>
      </c>
      <c r="B22" s="163" t="s">
        <v>71</v>
      </c>
      <c r="C22" s="163"/>
      <c r="D22" s="163"/>
      <c r="E22" s="163"/>
      <c r="F22" s="163"/>
      <c r="G22" s="163"/>
      <c r="H22" s="163"/>
      <c r="I22" s="163"/>
      <c r="J22" s="163"/>
    </row>
    <row r="23" spans="1:10">
      <c r="A23" s="142" t="s">
        <v>68</v>
      </c>
      <c r="B23" s="163" t="s">
        <v>257</v>
      </c>
      <c r="C23" s="163"/>
      <c r="D23" s="163"/>
      <c r="E23" s="163"/>
      <c r="F23" s="163"/>
      <c r="G23" s="163"/>
      <c r="H23" s="163"/>
      <c r="I23" s="163"/>
      <c r="J23" s="163"/>
    </row>
    <row r="24" spans="1:10" ht="39" customHeight="1">
      <c r="A24" s="142" t="s">
        <v>69</v>
      </c>
      <c r="B24" s="161" t="s">
        <v>261</v>
      </c>
      <c r="C24" s="161"/>
      <c r="D24" s="161"/>
      <c r="E24" s="161"/>
      <c r="F24" s="161"/>
      <c r="G24" s="161"/>
      <c r="H24" s="161"/>
      <c r="I24" s="161"/>
      <c r="J24" s="161"/>
    </row>
    <row r="25" spans="1:10" ht="24.75" customHeight="1">
      <c r="A25" s="142" t="s">
        <v>70</v>
      </c>
      <c r="B25" s="161" t="s">
        <v>281</v>
      </c>
      <c r="C25" s="161"/>
      <c r="D25" s="161"/>
      <c r="E25" s="161"/>
      <c r="F25" s="161"/>
      <c r="G25" s="161"/>
      <c r="H25" s="161"/>
      <c r="I25" s="161"/>
      <c r="J25" s="161"/>
    </row>
    <row r="27" spans="1:10" ht="27" customHeight="1">
      <c r="A27" s="161" t="s">
        <v>76</v>
      </c>
      <c r="B27" s="161"/>
      <c r="C27" s="161"/>
      <c r="D27" s="161"/>
      <c r="E27" s="161"/>
      <c r="F27" s="161"/>
      <c r="G27" s="161"/>
      <c r="H27" s="161"/>
      <c r="I27" s="161"/>
      <c r="J27" s="161"/>
    </row>
    <row r="28" spans="1:10">
      <c r="A28" s="45"/>
      <c r="B28" s="45"/>
      <c r="C28" s="45"/>
      <c r="D28" s="45"/>
      <c r="E28" s="45"/>
      <c r="F28" s="45"/>
      <c r="G28" s="45"/>
      <c r="H28" s="45"/>
      <c r="I28" s="45"/>
      <c r="J28" s="45"/>
    </row>
    <row r="29" spans="1:10" ht="28.5" customHeight="1">
      <c r="A29" s="161" t="s">
        <v>254</v>
      </c>
      <c r="B29" s="161"/>
      <c r="C29" s="161"/>
      <c r="D29" s="161"/>
      <c r="E29" s="161"/>
      <c r="F29" s="161"/>
      <c r="G29" s="161"/>
      <c r="H29" s="161"/>
      <c r="I29" s="161"/>
      <c r="J29" s="161"/>
    </row>
    <row r="31" spans="1:10">
      <c r="A31" s="161" t="s">
        <v>258</v>
      </c>
      <c r="B31" s="161"/>
      <c r="C31" s="161"/>
      <c r="D31" s="161"/>
      <c r="E31" s="161"/>
      <c r="F31" s="161"/>
      <c r="G31" s="161"/>
      <c r="H31" s="161"/>
      <c r="I31" s="161"/>
      <c r="J31" s="161"/>
    </row>
    <row r="33" spans="1:10" ht="32.25" customHeight="1">
      <c r="A33" s="161" t="s">
        <v>282</v>
      </c>
      <c r="B33" s="161"/>
      <c r="C33" s="161"/>
      <c r="D33" s="161"/>
      <c r="E33" s="161"/>
      <c r="F33" s="161"/>
      <c r="G33" s="161"/>
      <c r="H33" s="161"/>
      <c r="I33" s="161"/>
      <c r="J33" s="161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6"/>
  <sheetViews>
    <sheetView zoomScaleNormal="100" workbookViewId="0">
      <pane ySplit="2" topLeftCell="A3" activePane="bottomLeft" state="frozen"/>
      <selection activeCell="G5" sqref="G5:R5"/>
      <selection pane="bottomLeft" activeCell="A3" sqref="A3:D3"/>
    </sheetView>
  </sheetViews>
  <sheetFormatPr defaultRowHeight="15"/>
  <cols>
    <col min="1" max="1" width="39.5703125" style="86" customWidth="1"/>
    <col min="2" max="2" width="26.42578125" style="86" customWidth="1"/>
    <col min="3" max="3" width="22.7109375" style="86" customWidth="1"/>
    <col min="4" max="4" width="25.28515625" style="86" customWidth="1"/>
    <col min="5" max="6" width="9.140625" style="86"/>
    <col min="7" max="7" width="19.140625" style="86" bestFit="1" customWidth="1"/>
    <col min="8" max="16384" width="9.140625" style="86"/>
  </cols>
  <sheetData>
    <row r="1" spans="1:26" ht="8.25" customHeight="1">
      <c r="G1" s="87"/>
      <c r="Z1" s="86">
        <v>59</v>
      </c>
    </row>
    <row r="2" spans="1:26" ht="43.5" customHeight="1">
      <c r="A2" s="140" t="s">
        <v>249</v>
      </c>
      <c r="G2" s="87"/>
    </row>
    <row r="3" spans="1:26" ht="38.25" customHeight="1">
      <c r="A3" s="173" t="s">
        <v>270</v>
      </c>
      <c r="B3" s="173"/>
      <c r="C3" s="173"/>
      <c r="D3" s="173"/>
      <c r="G3" s="87"/>
    </row>
    <row r="4" spans="1:26" ht="6.75" customHeight="1">
      <c r="A4" s="139"/>
      <c r="B4" s="139"/>
      <c r="C4" s="139"/>
      <c r="D4" s="139"/>
      <c r="G4" s="87"/>
    </row>
    <row r="5" spans="1:26" ht="19.5" customHeight="1">
      <c r="A5" s="103" t="s">
        <v>21</v>
      </c>
      <c r="D5" s="145" t="s">
        <v>286</v>
      </c>
    </row>
    <row r="6" spans="1:26" ht="23.25" customHeight="1">
      <c r="A6" s="97" t="s">
        <v>110</v>
      </c>
      <c r="B6" s="148" t="s">
        <v>285</v>
      </c>
    </row>
    <row r="7" spans="1:26" ht="23.25" customHeight="1">
      <c r="A7" s="97" t="s">
        <v>20</v>
      </c>
      <c r="B7" s="149" t="str">
        <f>VLOOKUP($Z$1,jednostki!$A$2:$C$92,2,FALSE)</f>
        <v>Gmina Strzelce Opolskie</v>
      </c>
    </row>
    <row r="8" spans="1:26" ht="23.25" customHeight="1">
      <c r="A8" s="97" t="s">
        <v>19</v>
      </c>
      <c r="B8" s="149">
        <f>VLOOKUP($Z$1,jednostki!$A$2:$C$92,3,FALSE)</f>
        <v>1611053</v>
      </c>
      <c r="C8" s="88"/>
      <c r="D8" s="88"/>
      <c r="F8" s="171" t="s">
        <v>251</v>
      </c>
      <c r="G8" s="171"/>
    </row>
    <row r="9" spans="1:26" ht="15.75" customHeight="1" thickBot="1">
      <c r="F9" s="171"/>
      <c r="G9" s="171"/>
    </row>
    <row r="10" spans="1:26" ht="30.75" customHeight="1" thickBot="1">
      <c r="A10" s="150" t="s">
        <v>24</v>
      </c>
      <c r="B10" s="151" t="s">
        <v>25</v>
      </c>
      <c r="C10" s="151" t="s">
        <v>26</v>
      </c>
      <c r="D10" s="152" t="s">
        <v>27</v>
      </c>
      <c r="F10" s="172"/>
      <c r="G10" s="172"/>
    </row>
    <row r="11" spans="1:26" ht="31.5" customHeight="1">
      <c r="A11" s="89" t="s">
        <v>22</v>
      </c>
      <c r="B11" s="90">
        <f>KREDYTY!E9</f>
        <v>21600020.120000001</v>
      </c>
      <c r="C11" s="90">
        <f>KREDYTY!F10</f>
        <v>4393694.9400000004</v>
      </c>
      <c r="D11" s="90">
        <f>KREDYTY!D8</f>
        <v>25993715.060000002</v>
      </c>
      <c r="F11" s="177">
        <f>SUM('Informacje dla KRRIO'!D11,'Informacje dla KRRIO'!D12,'Informacje dla KRRIO'!D13,'Informacje dla KRRIO'!D14,'Informacje dla KRRIO'!D15)-B11-B12</f>
        <v>0</v>
      </c>
      <c r="G11" s="177"/>
    </row>
    <row r="12" spans="1:26" ht="31.5" customHeight="1">
      <c r="A12" s="91" t="s">
        <v>23</v>
      </c>
      <c r="B12" s="90">
        <f>POŻYCZKI!E9</f>
        <v>90000</v>
      </c>
      <c r="C12" s="92">
        <f>POŻYCZKI!F10</f>
        <v>4674.68</v>
      </c>
      <c r="D12" s="92">
        <f>POŻYCZKI!D8</f>
        <v>94674.68</v>
      </c>
      <c r="F12" s="177"/>
      <c r="G12" s="177"/>
    </row>
    <row r="13" spans="1:26" ht="66.75" customHeight="1">
      <c r="A13" s="93" t="s">
        <v>183</v>
      </c>
      <c r="B13" s="90">
        <f>'PAP.WART. - płynny rynek wtórny'!E9</f>
        <v>0</v>
      </c>
      <c r="C13" s="92">
        <f>'PAP.WART. - płynny rynek wtórny'!F10</f>
        <v>0</v>
      </c>
      <c r="D13" s="92">
        <f>'PAP.WART. - płynny rynek wtórny'!D8</f>
        <v>0</v>
      </c>
      <c r="F13" s="178" t="s">
        <v>100</v>
      </c>
      <c r="G13" s="178"/>
    </row>
    <row r="14" spans="1:26" ht="66.75" customHeight="1">
      <c r="A14" s="93" t="s">
        <v>184</v>
      </c>
      <c r="B14" s="90">
        <f>'PAP.WART-brak płynnego rynku wt'!E9</f>
        <v>0</v>
      </c>
      <c r="C14" s="92">
        <f>'PAP.WART-brak płynnego rynku wt'!F10</f>
        <v>0</v>
      </c>
      <c r="D14" s="92">
        <f>'PAP.WART-brak płynnego rynku wt'!D8</f>
        <v>0</v>
      </c>
      <c r="F14" s="177">
        <f>'Informacje dla KRRIO'!D17-'DANE ZBIORCZO'!B14</f>
        <v>0</v>
      </c>
      <c r="G14" s="177"/>
    </row>
    <row r="15" spans="1:26" ht="31.5" customHeight="1" thickBot="1">
      <c r="A15" s="123" t="s">
        <v>59</v>
      </c>
      <c r="B15" s="124">
        <f>INNE!E9</f>
        <v>0</v>
      </c>
      <c r="C15" s="125">
        <f>INNE!F10</f>
        <v>0</v>
      </c>
      <c r="D15" s="125">
        <f>INNE!D8</f>
        <v>0</v>
      </c>
      <c r="F15" s="178" t="s">
        <v>100</v>
      </c>
      <c r="G15" s="178"/>
    </row>
    <row r="16" spans="1:26" ht="30.75" customHeight="1" thickBot="1">
      <c r="A16" s="153" t="s">
        <v>28</v>
      </c>
      <c r="B16" s="154">
        <f>SUM(B11:B15)</f>
        <v>21690020.120000001</v>
      </c>
      <c r="C16" s="154">
        <f>SUM(C11:C15)</f>
        <v>4398369.62</v>
      </c>
      <c r="D16" s="155">
        <f>SUM(D11:D15)</f>
        <v>26088389.740000002</v>
      </c>
      <c r="F16" s="141"/>
      <c r="G16" s="141"/>
    </row>
    <row r="18" spans="1:4" ht="30.75" customHeight="1">
      <c r="A18" s="94" t="s">
        <v>30</v>
      </c>
      <c r="B18" s="95">
        <f>PORĘCZENIA!E9</f>
        <v>0</v>
      </c>
      <c r="C18" s="95">
        <f>PORĘCZENIA!F10</f>
        <v>0</v>
      </c>
      <c r="D18" s="95">
        <f>PORĘCZENIA!D8</f>
        <v>0</v>
      </c>
    </row>
    <row r="19" spans="1:4" ht="18.75" customHeight="1"/>
    <row r="20" spans="1:4" ht="30.75" customHeight="1">
      <c r="A20" s="179" t="s">
        <v>269</v>
      </c>
      <c r="B20" s="179"/>
      <c r="C20" s="179"/>
      <c r="D20" s="95">
        <f>'Pozostałe operacje finansowe'!$C$22</f>
        <v>0</v>
      </c>
    </row>
    <row r="21" spans="1:4" ht="18.75" customHeight="1">
      <c r="A21" s="146"/>
      <c r="B21" s="146"/>
      <c r="C21" s="146"/>
      <c r="D21" s="147"/>
    </row>
    <row r="22" spans="1:4" ht="18.75" customHeight="1">
      <c r="A22" s="146"/>
      <c r="B22" s="146"/>
      <c r="C22" s="146"/>
      <c r="D22" s="147"/>
    </row>
    <row r="23" spans="1:4" ht="18.75" customHeight="1"/>
    <row r="24" spans="1:4" ht="18.75" customHeight="1"/>
    <row r="25" spans="1:4" ht="18.75" customHeight="1">
      <c r="A25" s="96" t="s">
        <v>39</v>
      </c>
      <c r="B25" s="156" t="s">
        <v>303</v>
      </c>
      <c r="C25" s="97"/>
    </row>
    <row r="26" spans="1:4" ht="18.75" customHeight="1">
      <c r="A26" s="96" t="s">
        <v>40</v>
      </c>
      <c r="B26" s="157" t="s">
        <v>301</v>
      </c>
      <c r="C26" s="158"/>
    </row>
    <row r="27" spans="1:4" ht="18.75" customHeight="1">
      <c r="A27" s="96" t="s">
        <v>42</v>
      </c>
      <c r="B27" s="157" t="s">
        <v>302</v>
      </c>
      <c r="C27" s="158"/>
    </row>
    <row r="28" spans="1:4" ht="18.75" customHeight="1">
      <c r="A28" s="98"/>
      <c r="B28" s="98"/>
    </row>
    <row r="29" spans="1:4" ht="18.75" customHeight="1">
      <c r="A29" s="98"/>
      <c r="B29" s="98"/>
    </row>
    <row r="30" spans="1:4" ht="18.75" customHeight="1">
      <c r="A30" s="98"/>
      <c r="B30" s="98"/>
    </row>
    <row r="31" spans="1:4" ht="18.75" customHeight="1">
      <c r="A31" s="98"/>
      <c r="B31" s="98"/>
    </row>
    <row r="32" spans="1:4" ht="18.75" customHeight="1">
      <c r="A32" s="98"/>
      <c r="B32" s="98"/>
    </row>
    <row r="33" spans="1:6" ht="18.75" customHeight="1">
      <c r="A33" s="98"/>
      <c r="B33" s="98"/>
    </row>
    <row r="34" spans="1:6" ht="18.75" customHeight="1">
      <c r="A34" s="98"/>
      <c r="C34" s="174" t="s">
        <v>309</v>
      </c>
      <c r="D34" s="175"/>
      <c r="E34" s="99"/>
      <c r="F34" s="100"/>
    </row>
    <row r="35" spans="1:6">
      <c r="A35" s="98"/>
      <c r="C35" s="176" t="s">
        <v>41</v>
      </c>
      <c r="D35" s="176"/>
      <c r="E35" s="100"/>
      <c r="F35" s="100"/>
    </row>
    <row r="36" spans="1:6">
      <c r="A36" s="98"/>
      <c r="C36" s="176" t="s">
        <v>43</v>
      </c>
      <c r="D36" s="176"/>
      <c r="E36" s="100"/>
      <c r="F36" s="100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10">
    <mergeCell ref="F8:G10"/>
    <mergeCell ref="A3:D3"/>
    <mergeCell ref="C34:D34"/>
    <mergeCell ref="C35:D35"/>
    <mergeCell ref="C36:D36"/>
    <mergeCell ref="F11:G12"/>
    <mergeCell ref="F13:G13"/>
    <mergeCell ref="F14:G14"/>
    <mergeCell ref="F15:G15"/>
    <mergeCell ref="A20:C20"/>
  </mergeCells>
  <conditionalFormatting sqref="F11:G12">
    <cfRule type="cellIs" dxfId="9" priority="2" stopIfTrue="1" operator="notEqual">
      <formula>0</formula>
    </cfRule>
  </conditionalFormatting>
  <conditionalFormatting sqref="F14:G14">
    <cfRule type="cellIs" dxfId="8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133350</xdr:rowOff>
                  </from>
                  <to>
                    <xdr:col>3</xdr:col>
                    <xdr:colOff>323850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zoomScale="80" zoomScaleNormal="80" workbookViewId="0"/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94" t="s">
        <v>185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7" t="s">
        <v>11</v>
      </c>
    </row>
    <row r="2" spans="1:19" ht="39" customHeight="1" thickBot="1">
      <c r="B2" s="80"/>
      <c r="C2" s="80"/>
      <c r="D2" s="80"/>
      <c r="E2" s="80"/>
      <c r="F2" s="80"/>
      <c r="G2" s="200" t="s">
        <v>108</v>
      </c>
      <c r="H2" s="200"/>
      <c r="I2" s="79" t="str">
        <f>'DANE ZBIORCZO'!B6</f>
        <v>31.12.2023 r.</v>
      </c>
      <c r="J2" s="80"/>
      <c r="K2" s="80"/>
      <c r="L2" s="80"/>
      <c r="M2" s="80"/>
      <c r="N2" s="80"/>
      <c r="O2" s="80"/>
      <c r="Q2" s="80"/>
      <c r="R2" s="80"/>
      <c r="S2" s="78"/>
    </row>
    <row r="3" spans="1:19" ht="18.75" thickBot="1">
      <c r="A3" s="201" t="s">
        <v>72</v>
      </c>
      <c r="B3" s="202"/>
      <c r="C3" s="203"/>
      <c r="D3" s="102">
        <f>'DANE ZBIORCZO'!B8</f>
        <v>1611053</v>
      </c>
      <c r="E3" s="199" t="str">
        <f>'DANE ZBIORCZO'!B7</f>
        <v>Gmina Strzelce Opolskie</v>
      </c>
      <c r="F3" s="199"/>
      <c r="G3" s="199"/>
      <c r="H3" s="199"/>
      <c r="I3" s="199"/>
      <c r="J3" s="8"/>
      <c r="K3" s="8"/>
      <c r="L3" s="8"/>
      <c r="M3" s="8"/>
      <c r="N3" s="8"/>
      <c r="O3" s="8"/>
      <c r="P3" s="8"/>
      <c r="Q3" s="80"/>
    </row>
    <row r="4" spans="1:19" ht="21" customHeight="1" thickBot="1">
      <c r="A4" s="204" t="s">
        <v>216</v>
      </c>
      <c r="B4" s="205"/>
      <c r="C4" s="197" t="s">
        <v>62</v>
      </c>
      <c r="D4" s="208" t="str">
        <f>"niespłacone zobowiązania 
na dzień "&amp;TEXT('DANE ZBIORCZO'!B6,"dd.mm.rrrr")&amp;"  (4+5+6+…+15)"</f>
        <v>niespłacone zobowiązania 
na dzień 31.12.2023 r.  (4+5+6+…+15)</v>
      </c>
      <c r="E4" s="209"/>
      <c r="F4" s="210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6"/>
    </row>
    <row r="5" spans="1:19" ht="69" customHeight="1" thickBot="1">
      <c r="A5" s="206"/>
      <c r="B5" s="207"/>
      <c r="C5" s="198"/>
      <c r="D5" s="211"/>
      <c r="E5" s="212"/>
      <c r="F5" s="213"/>
      <c r="G5" s="112" t="s">
        <v>287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10</v>
      </c>
      <c r="M5" s="112" t="s">
        <v>253</v>
      </c>
      <c r="N5" s="113" t="s">
        <v>264</v>
      </c>
      <c r="O5" s="112" t="s">
        <v>272</v>
      </c>
      <c r="P5" s="112" t="s">
        <v>277</v>
      </c>
      <c r="Q5" s="112" t="s">
        <v>283</v>
      </c>
      <c r="R5" s="114" t="s">
        <v>288</v>
      </c>
    </row>
    <row r="6" spans="1:19" ht="9.75" customHeight="1" thickBot="1">
      <c r="A6" s="183">
        <v>1</v>
      </c>
      <c r="B6" s="184"/>
      <c r="C6" s="9">
        <v>2</v>
      </c>
      <c r="D6" s="180">
        <v>3</v>
      </c>
      <c r="E6" s="181"/>
      <c r="F6" s="18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185" t="s">
        <v>8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7"/>
    </row>
    <row r="8" spans="1:19" ht="23.1" customHeight="1" thickBot="1">
      <c r="A8" s="188" t="s">
        <v>61</v>
      </c>
      <c r="B8" s="189"/>
      <c r="C8" s="190"/>
      <c r="D8" s="13">
        <f>SUM(D11:D65536)</f>
        <v>25993715.060000002</v>
      </c>
      <c r="E8" s="14" t="s">
        <v>11</v>
      </c>
      <c r="F8" s="14" t="s">
        <v>11</v>
      </c>
      <c r="G8" s="15">
        <f>SUM(G11,G14,G17,G20,G23,G26,G29,G32,G35,G38,G41,G44,G47,G50,G53,G56,G59,G62,G65,G68,G71,G74,G77,G80,G83,G86,G89,G92,G95,G98)</f>
        <v>4354030.6900000004</v>
      </c>
      <c r="H8" s="15">
        <f t="shared" ref="H8:R8" si="0">SUM(H11,H14,H17,H20,H23,H26,H29,H32,H35,H38,H41,H44,H47,H50,H53,H56,H59,H62,H65,H68,H71,H74,H77,H80,H83,H86,H89,H92,H95,H98)</f>
        <v>3622054.83</v>
      </c>
      <c r="I8" s="15">
        <f t="shared" si="0"/>
        <v>3515280.87</v>
      </c>
      <c r="J8" s="15">
        <f t="shared" si="0"/>
        <v>3408505.34</v>
      </c>
      <c r="K8" s="15">
        <f t="shared" si="0"/>
        <v>3302094.93</v>
      </c>
      <c r="L8" s="15">
        <f t="shared" si="0"/>
        <v>2947504.6100000003</v>
      </c>
      <c r="M8" s="15">
        <f t="shared" si="0"/>
        <v>1955492.47</v>
      </c>
      <c r="N8" s="15">
        <f t="shared" si="0"/>
        <v>1625160.53</v>
      </c>
      <c r="O8" s="15">
        <f t="shared" si="0"/>
        <v>953397.75</v>
      </c>
      <c r="P8" s="15">
        <f t="shared" si="0"/>
        <v>310193.03999999998</v>
      </c>
      <c r="Q8" s="15">
        <f t="shared" si="0"/>
        <v>0</v>
      </c>
      <c r="R8" s="111">
        <f t="shared" si="0"/>
        <v>0</v>
      </c>
    </row>
    <row r="9" spans="1:19" ht="23.1" customHeight="1" thickBot="1">
      <c r="A9" s="216" t="s">
        <v>2</v>
      </c>
      <c r="B9" s="217"/>
      <c r="C9" s="218"/>
      <c r="D9" s="14" t="s">
        <v>11</v>
      </c>
      <c r="E9" s="13">
        <f>SUM(E11:E65536)</f>
        <v>21600020.120000001</v>
      </c>
      <c r="F9" s="14" t="s">
        <v>11</v>
      </c>
      <c r="G9" s="15">
        <f t="shared" ref="G9:R10" si="1">SUM(G12,G15,G18,G21,G24,G27,G30,G33,G36,G39,G42,G45,G48,G51,G54,G57,G60,G63,G66,G69,G72,G75,G78,G81,G84,G87,G90,G93,G96,G99)</f>
        <v>2899995.96</v>
      </c>
      <c r="H9" s="15">
        <f t="shared" si="1"/>
        <v>2899995.96</v>
      </c>
      <c r="I9" s="15">
        <f t="shared" si="1"/>
        <v>2899995.96</v>
      </c>
      <c r="J9" s="15">
        <f t="shared" si="1"/>
        <v>2899995.96</v>
      </c>
      <c r="K9" s="15">
        <f t="shared" si="1"/>
        <v>2900035.96</v>
      </c>
      <c r="L9" s="15">
        <f t="shared" si="1"/>
        <v>2649999.96</v>
      </c>
      <c r="M9" s="15">
        <f t="shared" si="1"/>
        <v>1750000.3599999999</v>
      </c>
      <c r="N9" s="15">
        <f t="shared" si="1"/>
        <v>1500000</v>
      </c>
      <c r="O9" s="15">
        <f t="shared" si="1"/>
        <v>900000</v>
      </c>
      <c r="P9" s="15">
        <f t="shared" si="1"/>
        <v>300000</v>
      </c>
      <c r="Q9" s="15">
        <f t="shared" si="1"/>
        <v>0</v>
      </c>
      <c r="R9" s="111">
        <f t="shared" si="1"/>
        <v>0</v>
      </c>
    </row>
    <row r="10" spans="1:19" ht="23.1" customHeight="1" thickBot="1">
      <c r="A10" s="219" t="s">
        <v>3</v>
      </c>
      <c r="B10" s="220"/>
      <c r="C10" s="221"/>
      <c r="D10" s="14" t="s">
        <v>11</v>
      </c>
      <c r="E10" s="14" t="s">
        <v>11</v>
      </c>
      <c r="F10" s="13">
        <f>SUM(F11:F65536)</f>
        <v>4393694.9400000004</v>
      </c>
      <c r="G10" s="15">
        <f t="shared" si="1"/>
        <v>1454034.73</v>
      </c>
      <c r="H10" s="15">
        <f t="shared" si="1"/>
        <v>722058.87</v>
      </c>
      <c r="I10" s="15">
        <f t="shared" si="1"/>
        <v>615284.91</v>
      </c>
      <c r="J10" s="15">
        <f t="shared" si="1"/>
        <v>508509.38</v>
      </c>
      <c r="K10" s="15">
        <f t="shared" si="1"/>
        <v>402058.97</v>
      </c>
      <c r="L10" s="15">
        <f t="shared" si="1"/>
        <v>297504.64999999997</v>
      </c>
      <c r="M10" s="15">
        <f t="shared" si="1"/>
        <v>205492.11000000002</v>
      </c>
      <c r="N10" s="15">
        <f t="shared" si="1"/>
        <v>125160.53</v>
      </c>
      <c r="O10" s="15">
        <f t="shared" si="1"/>
        <v>53397.75</v>
      </c>
      <c r="P10" s="15">
        <f t="shared" si="1"/>
        <v>10193.040000000001</v>
      </c>
      <c r="Q10" s="15">
        <f t="shared" si="1"/>
        <v>0</v>
      </c>
      <c r="R10" s="111">
        <f t="shared" si="1"/>
        <v>0</v>
      </c>
    </row>
    <row r="11" spans="1:19" ht="53.25" customHeight="1">
      <c r="A11" s="101" t="s">
        <v>186</v>
      </c>
      <c r="B11" s="104" t="s">
        <v>289</v>
      </c>
      <c r="C11" s="191" t="s">
        <v>294</v>
      </c>
      <c r="D11" s="16">
        <f>E12+F13</f>
        <v>1380794.26</v>
      </c>
      <c r="E11" s="17" t="s">
        <v>11</v>
      </c>
      <c r="F11" s="17" t="s">
        <v>11</v>
      </c>
      <c r="G11" s="16">
        <f>SUM(G12:G13)</f>
        <v>335445.21999999997</v>
      </c>
      <c r="H11" s="16">
        <f t="shared" ref="H11:R11" si="2">SUM(H12:H13)</f>
        <v>269652.26</v>
      </c>
      <c r="I11" s="16">
        <f t="shared" si="2"/>
        <v>264102.26</v>
      </c>
      <c r="J11" s="16">
        <f t="shared" si="2"/>
        <v>258552.26</v>
      </c>
      <c r="K11" s="16">
        <f t="shared" si="2"/>
        <v>253042.26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 t="shared" si="2"/>
        <v>0</v>
      </c>
    </row>
    <row r="12" spans="1:19" ht="23.1" customHeight="1">
      <c r="A12" s="222" t="s">
        <v>0</v>
      </c>
      <c r="B12" s="223"/>
      <c r="C12" s="192"/>
      <c r="D12" s="18" t="s">
        <v>11</v>
      </c>
      <c r="E12" s="19">
        <f>SUM(G12:R12)</f>
        <v>1250020</v>
      </c>
      <c r="F12" s="18" t="s">
        <v>11</v>
      </c>
      <c r="G12" s="20">
        <v>249996</v>
      </c>
      <c r="H12" s="20">
        <v>249996</v>
      </c>
      <c r="I12" s="20">
        <v>249996</v>
      </c>
      <c r="J12" s="20">
        <v>249996</v>
      </c>
      <c r="K12" s="20">
        <v>250036</v>
      </c>
      <c r="L12" s="20"/>
      <c r="M12" s="20"/>
      <c r="N12" s="20"/>
      <c r="O12" s="20"/>
      <c r="P12" s="20"/>
      <c r="Q12" s="20"/>
      <c r="R12" s="22"/>
    </row>
    <row r="13" spans="1:19" ht="23.1" customHeight="1" thickBot="1">
      <c r="A13" s="214" t="s">
        <v>1</v>
      </c>
      <c r="B13" s="215"/>
      <c r="C13" s="193"/>
      <c r="D13" s="23" t="s">
        <v>11</v>
      </c>
      <c r="E13" s="23" t="s">
        <v>11</v>
      </c>
      <c r="F13" s="24">
        <f>SUM(G13:R13)</f>
        <v>130774.25999999998</v>
      </c>
      <c r="G13" s="25">
        <v>85449.22</v>
      </c>
      <c r="H13" s="25">
        <v>19656.259999999998</v>
      </c>
      <c r="I13" s="25">
        <v>14106.26</v>
      </c>
      <c r="J13" s="25">
        <v>8556.26</v>
      </c>
      <c r="K13" s="25">
        <v>3006.26</v>
      </c>
      <c r="L13" s="25"/>
      <c r="M13" s="25"/>
      <c r="N13" s="25"/>
      <c r="O13" s="25"/>
      <c r="P13" s="25"/>
      <c r="Q13" s="25"/>
      <c r="R13" s="27"/>
    </row>
    <row r="14" spans="1:19" ht="37.5" customHeight="1">
      <c r="A14" s="101" t="s">
        <v>187</v>
      </c>
      <c r="B14" s="104" t="s">
        <v>290</v>
      </c>
      <c r="C14" s="191" t="s">
        <v>295</v>
      </c>
      <c r="D14" s="16">
        <f>E15+F16</f>
        <v>6020974.4100000001</v>
      </c>
      <c r="E14" s="17" t="s">
        <v>11</v>
      </c>
      <c r="F14" s="17" t="s">
        <v>11</v>
      </c>
      <c r="G14" s="16">
        <f>SUM(G15:G16)</f>
        <v>1265918.01</v>
      </c>
      <c r="H14" s="16">
        <f t="shared" ref="H14:R14" si="3">SUM(H15:H16)</f>
        <v>991151.28</v>
      </c>
      <c r="I14" s="16">
        <f t="shared" si="3"/>
        <v>971081.28</v>
      </c>
      <c r="J14" s="16">
        <f t="shared" si="3"/>
        <v>951011.28</v>
      </c>
      <c r="K14" s="16">
        <f t="shared" si="3"/>
        <v>930941.28</v>
      </c>
      <c r="L14" s="16">
        <f t="shared" si="3"/>
        <v>910871.28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222" t="s">
        <v>0</v>
      </c>
      <c r="B15" s="223"/>
      <c r="C15" s="192"/>
      <c r="D15" s="18" t="s">
        <v>11</v>
      </c>
      <c r="E15" s="19">
        <f>SUM(G15:R15)</f>
        <v>5400000</v>
      </c>
      <c r="F15" s="18" t="s">
        <v>11</v>
      </c>
      <c r="G15" s="20">
        <v>900000</v>
      </c>
      <c r="H15" s="20">
        <v>900000</v>
      </c>
      <c r="I15" s="20">
        <v>900000</v>
      </c>
      <c r="J15" s="20">
        <v>900000</v>
      </c>
      <c r="K15" s="20">
        <v>900000</v>
      </c>
      <c r="L15" s="20">
        <v>900000</v>
      </c>
      <c r="M15" s="20"/>
      <c r="N15" s="20"/>
      <c r="O15" s="20"/>
      <c r="P15" s="20"/>
      <c r="Q15" s="20"/>
      <c r="R15" s="22"/>
    </row>
    <row r="16" spans="1:19" ht="23.1" customHeight="1" thickBot="1">
      <c r="A16" s="214" t="s">
        <v>1</v>
      </c>
      <c r="B16" s="215"/>
      <c r="C16" s="193"/>
      <c r="D16" s="23" t="s">
        <v>11</v>
      </c>
      <c r="E16" s="23" t="s">
        <v>11</v>
      </c>
      <c r="F16" s="24">
        <f>SUM(G16:R16)</f>
        <v>620974.41000000015</v>
      </c>
      <c r="G16" s="25">
        <v>365918.01</v>
      </c>
      <c r="H16" s="25">
        <v>91151.28</v>
      </c>
      <c r="I16" s="25">
        <v>71081.279999999999</v>
      </c>
      <c r="J16" s="25">
        <v>51011.28</v>
      </c>
      <c r="K16" s="25">
        <v>30941.279999999999</v>
      </c>
      <c r="L16" s="25">
        <v>10871.28</v>
      </c>
      <c r="M16" s="25"/>
      <c r="N16" s="25"/>
      <c r="O16" s="25"/>
      <c r="P16" s="25"/>
      <c r="Q16" s="25"/>
      <c r="R16" s="27"/>
    </row>
    <row r="17" spans="1:18" ht="62.25" customHeight="1">
      <c r="A17" s="101" t="s">
        <v>188</v>
      </c>
      <c r="B17" s="104" t="s">
        <v>291</v>
      </c>
      <c r="C17" s="191" t="s">
        <v>296</v>
      </c>
      <c r="D17" s="16">
        <f>E18+F19</f>
        <v>1912770.6300000001</v>
      </c>
      <c r="E17" s="17" t="s">
        <v>11</v>
      </c>
      <c r="F17" s="17" t="s">
        <v>11</v>
      </c>
      <c r="G17" s="16">
        <f>SUM(G18:G19)</f>
        <v>371044.07</v>
      </c>
      <c r="H17" s="16">
        <f t="shared" ref="H17:R17" si="4">SUM(H18:H19)</f>
        <v>262510.75</v>
      </c>
      <c r="I17" s="16">
        <f t="shared" si="4"/>
        <v>260286.78999999998</v>
      </c>
      <c r="J17" s="16">
        <f t="shared" si="4"/>
        <v>258061.27</v>
      </c>
      <c r="K17" s="16">
        <f t="shared" si="4"/>
        <v>255853.02</v>
      </c>
      <c r="L17" s="16">
        <f t="shared" si="4"/>
        <v>253612.78999999998</v>
      </c>
      <c r="M17" s="16">
        <f t="shared" si="4"/>
        <v>251401.93999999997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226" t="s">
        <v>0</v>
      </c>
      <c r="B18" s="227"/>
      <c r="C18" s="192"/>
      <c r="D18" s="18" t="s">
        <v>11</v>
      </c>
      <c r="E18" s="19">
        <f>SUM(G18:R18)</f>
        <v>1750000.12</v>
      </c>
      <c r="F18" s="18" t="s">
        <v>11</v>
      </c>
      <c r="G18" s="20">
        <v>249999.96</v>
      </c>
      <c r="H18" s="20">
        <v>249999.96</v>
      </c>
      <c r="I18" s="20">
        <v>249999.96</v>
      </c>
      <c r="J18" s="20">
        <v>249999.96</v>
      </c>
      <c r="K18" s="20">
        <v>249999.96</v>
      </c>
      <c r="L18" s="20">
        <v>249999.96</v>
      </c>
      <c r="M18" s="20">
        <v>250000.36</v>
      </c>
      <c r="N18" s="20"/>
      <c r="O18" s="20"/>
      <c r="P18" s="20"/>
      <c r="Q18" s="20"/>
      <c r="R18" s="22"/>
    </row>
    <row r="19" spans="1:18" ht="23.1" customHeight="1" thickBot="1">
      <c r="A19" s="214" t="s">
        <v>1</v>
      </c>
      <c r="B19" s="215"/>
      <c r="C19" s="193"/>
      <c r="D19" s="23" t="s">
        <v>11</v>
      </c>
      <c r="E19" s="23" t="s">
        <v>11</v>
      </c>
      <c r="F19" s="24">
        <f>SUM(G19:R19)</f>
        <v>162770.50999999995</v>
      </c>
      <c r="G19" s="25">
        <v>121044.11</v>
      </c>
      <c r="H19" s="25">
        <v>12510.79</v>
      </c>
      <c r="I19" s="25">
        <v>10286.83</v>
      </c>
      <c r="J19" s="25">
        <v>8061.31</v>
      </c>
      <c r="K19" s="25">
        <v>5853.06</v>
      </c>
      <c r="L19" s="25">
        <v>3612.83</v>
      </c>
      <c r="M19" s="25">
        <v>1401.58</v>
      </c>
      <c r="N19" s="25"/>
      <c r="O19" s="25"/>
      <c r="P19" s="25"/>
      <c r="Q19" s="25"/>
      <c r="R19" s="27"/>
    </row>
    <row r="20" spans="1:18" ht="58.5" customHeight="1">
      <c r="A20" s="101" t="s">
        <v>189</v>
      </c>
      <c r="B20" s="104" t="s">
        <v>292</v>
      </c>
      <c r="C20" s="191" t="s">
        <v>297</v>
      </c>
      <c r="D20" s="16">
        <f>E21+F22</f>
        <v>5517209.9000000004</v>
      </c>
      <c r="E20" s="17" t="s">
        <v>11</v>
      </c>
      <c r="F20" s="17" t="s">
        <v>11</v>
      </c>
      <c r="G20" s="16">
        <f>SUM(G21:G22)</f>
        <v>934922.4</v>
      </c>
      <c r="H20" s="16">
        <f t="shared" ref="H20:R20" si="5">SUM(H21:H22)</f>
        <v>700872.5</v>
      </c>
      <c r="I20" s="16">
        <f t="shared" si="5"/>
        <v>685452.5</v>
      </c>
      <c r="J20" s="16">
        <f t="shared" si="5"/>
        <v>670032.5</v>
      </c>
      <c r="K20" s="16">
        <f t="shared" si="5"/>
        <v>654612.5</v>
      </c>
      <c r="L20" s="16">
        <f t="shared" si="5"/>
        <v>639192.5</v>
      </c>
      <c r="M20" s="16">
        <f t="shared" si="5"/>
        <v>623772.5</v>
      </c>
      <c r="N20" s="16">
        <f t="shared" si="5"/>
        <v>608352.5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226" t="s">
        <v>0</v>
      </c>
      <c r="B21" s="227"/>
      <c r="C21" s="192"/>
      <c r="D21" s="18" t="s">
        <v>11</v>
      </c>
      <c r="E21" s="19">
        <f>SUM(G21:R21)</f>
        <v>4800000</v>
      </c>
      <c r="F21" s="18" t="s">
        <v>11</v>
      </c>
      <c r="G21" s="20">
        <v>600000</v>
      </c>
      <c r="H21" s="20">
        <v>600000</v>
      </c>
      <c r="I21" s="20">
        <v>600000</v>
      </c>
      <c r="J21" s="20">
        <v>600000</v>
      </c>
      <c r="K21" s="20">
        <v>600000</v>
      </c>
      <c r="L21" s="20">
        <v>600000</v>
      </c>
      <c r="M21" s="20">
        <v>600000</v>
      </c>
      <c r="N21" s="20">
        <v>600000</v>
      </c>
      <c r="O21" s="20"/>
      <c r="P21" s="20"/>
      <c r="Q21" s="20"/>
      <c r="R21" s="22"/>
    </row>
    <row r="22" spans="1:18" ht="23.1" customHeight="1" thickBot="1">
      <c r="A22" s="214" t="s">
        <v>1</v>
      </c>
      <c r="B22" s="215"/>
      <c r="C22" s="193"/>
      <c r="D22" s="23" t="s">
        <v>11</v>
      </c>
      <c r="E22" s="23" t="s">
        <v>11</v>
      </c>
      <c r="F22" s="24">
        <f>SUM(G22:R22)</f>
        <v>717209.9</v>
      </c>
      <c r="G22" s="25">
        <v>334922.40000000002</v>
      </c>
      <c r="H22" s="25">
        <v>100872.5</v>
      </c>
      <c r="I22" s="25">
        <v>85452.5</v>
      </c>
      <c r="J22" s="25">
        <v>70032.5</v>
      </c>
      <c r="K22" s="25">
        <v>54612.5</v>
      </c>
      <c r="L22" s="25">
        <v>39192.5</v>
      </c>
      <c r="M22" s="25">
        <v>23772.5</v>
      </c>
      <c r="N22" s="25">
        <v>8352.5</v>
      </c>
      <c r="O22" s="25"/>
      <c r="P22" s="25"/>
      <c r="Q22" s="25"/>
      <c r="R22" s="27"/>
    </row>
    <row r="23" spans="1:18" ht="63" customHeight="1">
      <c r="A23" s="101" t="s">
        <v>190</v>
      </c>
      <c r="B23" s="104" t="s">
        <v>293</v>
      </c>
      <c r="C23" s="191" t="s">
        <v>298</v>
      </c>
      <c r="D23" s="16">
        <f>E24+F25</f>
        <v>7204544</v>
      </c>
      <c r="E23" s="17" t="s">
        <v>11</v>
      </c>
      <c r="F23" s="17" t="s">
        <v>11</v>
      </c>
      <c r="G23" s="16">
        <f>SUM(G24:G25)</f>
        <v>965064</v>
      </c>
      <c r="H23" s="16">
        <f t="shared" ref="H23:R23" si="6">SUM(H24:H25)</f>
        <v>935755</v>
      </c>
      <c r="I23" s="16">
        <f t="shared" si="6"/>
        <v>891235</v>
      </c>
      <c r="J23" s="16">
        <f t="shared" si="6"/>
        <v>846715</v>
      </c>
      <c r="K23" s="16">
        <f t="shared" si="6"/>
        <v>802195</v>
      </c>
      <c r="L23" s="16">
        <f t="shared" si="6"/>
        <v>757675</v>
      </c>
      <c r="M23" s="16">
        <f t="shared" si="6"/>
        <v>713155</v>
      </c>
      <c r="N23" s="16">
        <f t="shared" si="6"/>
        <v>668635</v>
      </c>
      <c r="O23" s="16">
        <f t="shared" si="6"/>
        <v>624115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222" t="s">
        <v>0</v>
      </c>
      <c r="B24" s="223"/>
      <c r="C24" s="192"/>
      <c r="D24" s="18" t="s">
        <v>11</v>
      </c>
      <c r="E24" s="19">
        <f>SUM(G24:R24)</f>
        <v>5400000</v>
      </c>
      <c r="F24" s="18" t="s">
        <v>11</v>
      </c>
      <c r="G24" s="20">
        <v>600000</v>
      </c>
      <c r="H24" s="20">
        <v>600000</v>
      </c>
      <c r="I24" s="20">
        <v>600000</v>
      </c>
      <c r="J24" s="20">
        <v>600000</v>
      </c>
      <c r="K24" s="20">
        <v>600000</v>
      </c>
      <c r="L24" s="20">
        <v>600000</v>
      </c>
      <c r="M24" s="20">
        <v>600000</v>
      </c>
      <c r="N24" s="20">
        <v>600000</v>
      </c>
      <c r="O24" s="20">
        <v>600000</v>
      </c>
      <c r="P24" s="20"/>
      <c r="Q24" s="20"/>
      <c r="R24" s="22"/>
    </row>
    <row r="25" spans="1:18" ht="23.1" customHeight="1" thickBot="1">
      <c r="A25" s="214" t="s">
        <v>1</v>
      </c>
      <c r="B25" s="215"/>
      <c r="C25" s="193"/>
      <c r="D25" s="23" t="s">
        <v>11</v>
      </c>
      <c r="E25" s="23" t="s">
        <v>11</v>
      </c>
      <c r="F25" s="24">
        <f>SUM(G25:R25)</f>
        <v>1804544</v>
      </c>
      <c r="G25" s="25">
        <v>365064</v>
      </c>
      <c r="H25" s="25">
        <v>335755</v>
      </c>
      <c r="I25" s="25">
        <v>291235</v>
      </c>
      <c r="J25" s="25">
        <v>246715</v>
      </c>
      <c r="K25" s="25">
        <v>202195</v>
      </c>
      <c r="L25" s="25">
        <v>157675</v>
      </c>
      <c r="M25" s="25">
        <v>113155</v>
      </c>
      <c r="N25" s="25">
        <v>68635</v>
      </c>
      <c r="O25" s="25">
        <v>24115</v>
      </c>
      <c r="P25" s="25"/>
      <c r="Q25" s="25"/>
      <c r="R25" s="27"/>
    </row>
    <row r="26" spans="1:18" ht="62.25" customHeight="1">
      <c r="A26" s="101" t="s">
        <v>191</v>
      </c>
      <c r="B26" s="104" t="s">
        <v>299</v>
      </c>
      <c r="C26" s="191" t="s">
        <v>300</v>
      </c>
      <c r="D26" s="16">
        <f>E27+F28</f>
        <v>3957421.8600000003</v>
      </c>
      <c r="E26" s="17" t="s">
        <v>11</v>
      </c>
      <c r="F26" s="17" t="s">
        <v>11</v>
      </c>
      <c r="G26" s="16">
        <f>SUM(G27:G28)</f>
        <v>481636.99</v>
      </c>
      <c r="H26" s="16">
        <f t="shared" ref="H26:R26" si="7">SUM(H27:H28)</f>
        <v>462113.04000000004</v>
      </c>
      <c r="I26" s="16">
        <f t="shared" si="7"/>
        <v>443123.04000000004</v>
      </c>
      <c r="J26" s="16">
        <f t="shared" si="7"/>
        <v>424133.03</v>
      </c>
      <c r="K26" s="16">
        <f t="shared" si="7"/>
        <v>405450.87</v>
      </c>
      <c r="L26" s="16">
        <f t="shared" si="7"/>
        <v>386153.04</v>
      </c>
      <c r="M26" s="16">
        <f t="shared" si="7"/>
        <v>367163.03</v>
      </c>
      <c r="N26" s="16">
        <f t="shared" si="7"/>
        <v>348173.03</v>
      </c>
      <c r="O26" s="16">
        <f t="shared" si="7"/>
        <v>329282.75</v>
      </c>
      <c r="P26" s="16">
        <f t="shared" si="7"/>
        <v>310193.03999999998</v>
      </c>
      <c r="Q26" s="16">
        <f t="shared" si="7"/>
        <v>0</v>
      </c>
      <c r="R26" s="110">
        <f t="shared" si="7"/>
        <v>0</v>
      </c>
    </row>
    <row r="27" spans="1:18" ht="23.1" customHeight="1">
      <c r="A27" s="222" t="s">
        <v>0</v>
      </c>
      <c r="B27" s="223"/>
      <c r="C27" s="192"/>
      <c r="D27" s="18" t="s">
        <v>11</v>
      </c>
      <c r="E27" s="19">
        <f>SUM(G27:R27)</f>
        <v>3000000</v>
      </c>
      <c r="F27" s="18" t="s">
        <v>11</v>
      </c>
      <c r="G27" s="20">
        <v>300000</v>
      </c>
      <c r="H27" s="20">
        <v>300000</v>
      </c>
      <c r="I27" s="20">
        <v>300000</v>
      </c>
      <c r="J27" s="20">
        <v>300000</v>
      </c>
      <c r="K27" s="20">
        <v>300000</v>
      </c>
      <c r="L27" s="20">
        <v>300000</v>
      </c>
      <c r="M27" s="20">
        <v>300000</v>
      </c>
      <c r="N27" s="20">
        <v>300000</v>
      </c>
      <c r="O27" s="20">
        <v>300000</v>
      </c>
      <c r="P27" s="20">
        <v>300000</v>
      </c>
      <c r="Q27" s="20"/>
      <c r="R27" s="22"/>
    </row>
    <row r="28" spans="1:18" ht="23.1" customHeight="1" thickBot="1">
      <c r="A28" s="214" t="s">
        <v>1</v>
      </c>
      <c r="B28" s="215"/>
      <c r="C28" s="193"/>
      <c r="D28" s="23" t="s">
        <v>11</v>
      </c>
      <c r="E28" s="23" t="s">
        <v>11</v>
      </c>
      <c r="F28" s="24">
        <f>SUM(G28:R28)</f>
        <v>957421.86000000022</v>
      </c>
      <c r="G28" s="25">
        <v>181636.99</v>
      </c>
      <c r="H28" s="25">
        <v>162113.04</v>
      </c>
      <c r="I28" s="25">
        <v>143123.04</v>
      </c>
      <c r="J28" s="25">
        <v>124133.03</v>
      </c>
      <c r="K28" s="25">
        <v>105450.87</v>
      </c>
      <c r="L28" s="25">
        <v>86153.04</v>
      </c>
      <c r="M28" s="25">
        <v>67163.03</v>
      </c>
      <c r="N28" s="25">
        <v>48173.03</v>
      </c>
      <c r="O28" s="25">
        <v>29282.75</v>
      </c>
      <c r="P28" s="25">
        <v>10193.040000000001</v>
      </c>
      <c r="Q28" s="25"/>
      <c r="R28" s="27"/>
    </row>
    <row r="29" spans="1:18" ht="23.1" customHeight="1">
      <c r="A29" s="101" t="s">
        <v>192</v>
      </c>
      <c r="B29" s="104" t="s">
        <v>231</v>
      </c>
      <c r="C29" s="191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222" t="s">
        <v>0</v>
      </c>
      <c r="B30" s="223"/>
      <c r="C30" s="192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2"/>
    </row>
    <row r="31" spans="1:18" ht="23.1" customHeight="1" thickBot="1">
      <c r="A31" s="214" t="s">
        <v>1</v>
      </c>
      <c r="B31" s="215"/>
      <c r="C31" s="193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7"/>
    </row>
    <row r="32" spans="1:18" ht="22.9" customHeight="1">
      <c r="A32" s="101" t="s">
        <v>193</v>
      </c>
      <c r="B32" s="104" t="s">
        <v>231</v>
      </c>
      <c r="C32" s="191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222" t="s">
        <v>0</v>
      </c>
      <c r="B33" s="223"/>
      <c r="C33" s="192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214" t="s">
        <v>1</v>
      </c>
      <c r="B34" s="215"/>
      <c r="C34" s="193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101" t="s">
        <v>194</v>
      </c>
      <c r="B35" s="104" t="s">
        <v>231</v>
      </c>
      <c r="C35" s="191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222" t="s">
        <v>0</v>
      </c>
      <c r="B36" s="223"/>
      <c r="C36" s="192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214" t="s">
        <v>1</v>
      </c>
      <c r="B37" s="215"/>
      <c r="C37" s="193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101" t="s">
        <v>195</v>
      </c>
      <c r="B38" s="104" t="s">
        <v>231</v>
      </c>
      <c r="C38" s="191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222" t="s">
        <v>0</v>
      </c>
      <c r="B39" s="223"/>
      <c r="C39" s="192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214" t="s">
        <v>1</v>
      </c>
      <c r="B40" s="215"/>
      <c r="C40" s="193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101" t="s">
        <v>196</v>
      </c>
      <c r="B41" s="104" t="s">
        <v>231</v>
      </c>
      <c r="C41" s="191"/>
      <c r="D41" s="16">
        <f>E42+F43</f>
        <v>0</v>
      </c>
      <c r="E41" s="17" t="s">
        <v>11</v>
      </c>
      <c r="F41" s="17" t="s">
        <v>11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10">
        <f t="shared" si="12"/>
        <v>0</v>
      </c>
    </row>
    <row r="42" spans="1:18" ht="23.1" hidden="1" customHeight="1" outlineLevel="1">
      <c r="A42" s="222" t="s">
        <v>0</v>
      </c>
      <c r="B42" s="223"/>
      <c r="C42" s="192"/>
      <c r="D42" s="18" t="s">
        <v>11</v>
      </c>
      <c r="E42" s="19">
        <f>SUM(G42:R42)</f>
        <v>0</v>
      </c>
      <c r="F42" s="18" t="s">
        <v>11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214" t="s">
        <v>1</v>
      </c>
      <c r="B43" s="215"/>
      <c r="C43" s="193"/>
      <c r="D43" s="23" t="s">
        <v>11</v>
      </c>
      <c r="E43" s="23" t="s">
        <v>11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101" t="s">
        <v>197</v>
      </c>
      <c r="B44" s="104" t="s">
        <v>231</v>
      </c>
      <c r="C44" s="191"/>
      <c r="D44" s="16">
        <f>E45+F46</f>
        <v>0</v>
      </c>
      <c r="E44" s="17" t="s">
        <v>11</v>
      </c>
      <c r="F44" s="17" t="s">
        <v>11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10">
        <f t="shared" si="13"/>
        <v>0</v>
      </c>
    </row>
    <row r="45" spans="1:18" ht="23.1" hidden="1" customHeight="1" outlineLevel="1">
      <c r="A45" s="222" t="s">
        <v>0</v>
      </c>
      <c r="B45" s="223"/>
      <c r="C45" s="192"/>
      <c r="D45" s="18" t="s">
        <v>11</v>
      </c>
      <c r="E45" s="19">
        <f>SUM(G45:R45)</f>
        <v>0</v>
      </c>
      <c r="F45" s="18" t="s">
        <v>11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214" t="s">
        <v>1</v>
      </c>
      <c r="B46" s="215"/>
      <c r="C46" s="193"/>
      <c r="D46" s="23" t="s">
        <v>11</v>
      </c>
      <c r="E46" s="23" t="s">
        <v>11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101" t="s">
        <v>198</v>
      </c>
      <c r="B47" s="104" t="s">
        <v>231</v>
      </c>
      <c r="C47" s="191"/>
      <c r="D47" s="16">
        <f>E48+F49</f>
        <v>0</v>
      </c>
      <c r="E47" s="17" t="s">
        <v>11</v>
      </c>
      <c r="F47" s="17" t="s">
        <v>11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10">
        <f t="shared" si="14"/>
        <v>0</v>
      </c>
    </row>
    <row r="48" spans="1:18" ht="23.1" hidden="1" customHeight="1" outlineLevel="1">
      <c r="A48" s="222" t="s">
        <v>0</v>
      </c>
      <c r="B48" s="223"/>
      <c r="C48" s="192"/>
      <c r="D48" s="18" t="s">
        <v>11</v>
      </c>
      <c r="E48" s="19">
        <f>SUM(G48:R48)</f>
        <v>0</v>
      </c>
      <c r="F48" s="18" t="s">
        <v>11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214" t="s">
        <v>1</v>
      </c>
      <c r="B49" s="215"/>
      <c r="C49" s="193"/>
      <c r="D49" s="23" t="s">
        <v>11</v>
      </c>
      <c r="E49" s="23" t="s">
        <v>11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101" t="s">
        <v>199</v>
      </c>
      <c r="B50" s="104" t="s">
        <v>231</v>
      </c>
      <c r="C50" s="191"/>
      <c r="D50" s="16">
        <f>E51+F52</f>
        <v>0</v>
      </c>
      <c r="E50" s="17" t="s">
        <v>11</v>
      </c>
      <c r="F50" s="17" t="s">
        <v>11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10">
        <f t="shared" si="15"/>
        <v>0</v>
      </c>
    </row>
    <row r="51" spans="1:18" ht="23.1" hidden="1" customHeight="1" outlineLevel="1">
      <c r="A51" s="222" t="s">
        <v>0</v>
      </c>
      <c r="B51" s="223"/>
      <c r="C51" s="192"/>
      <c r="D51" s="18" t="s">
        <v>11</v>
      </c>
      <c r="E51" s="19">
        <f>SUM(G51:R51)</f>
        <v>0</v>
      </c>
      <c r="F51" s="18" t="s">
        <v>11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214" t="s">
        <v>1</v>
      </c>
      <c r="B52" s="215"/>
      <c r="C52" s="193"/>
      <c r="D52" s="23" t="s">
        <v>11</v>
      </c>
      <c r="E52" s="23" t="s">
        <v>11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101" t="s">
        <v>200</v>
      </c>
      <c r="B53" s="104" t="s">
        <v>231</v>
      </c>
      <c r="C53" s="191"/>
      <c r="D53" s="16">
        <f>E54+F55</f>
        <v>0</v>
      </c>
      <c r="E53" s="17" t="s">
        <v>11</v>
      </c>
      <c r="F53" s="17" t="s">
        <v>11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10">
        <f t="shared" si="16"/>
        <v>0</v>
      </c>
    </row>
    <row r="54" spans="1:18" ht="23.1" hidden="1" customHeight="1" outlineLevel="1">
      <c r="A54" s="222" t="s">
        <v>0</v>
      </c>
      <c r="B54" s="223"/>
      <c r="C54" s="192"/>
      <c r="D54" s="18" t="s">
        <v>11</v>
      </c>
      <c r="E54" s="19">
        <f>SUM(G54:R54)</f>
        <v>0</v>
      </c>
      <c r="F54" s="18" t="s">
        <v>11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214" t="s">
        <v>1</v>
      </c>
      <c r="B55" s="215"/>
      <c r="C55" s="193"/>
      <c r="D55" s="23" t="s">
        <v>11</v>
      </c>
      <c r="E55" s="23" t="s">
        <v>11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101" t="s">
        <v>201</v>
      </c>
      <c r="B56" s="104" t="s">
        <v>231</v>
      </c>
      <c r="C56" s="191"/>
      <c r="D56" s="16">
        <f>E57+F58</f>
        <v>0</v>
      </c>
      <c r="E56" s="17" t="s">
        <v>11</v>
      </c>
      <c r="F56" s="17" t="s">
        <v>11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10">
        <f t="shared" si="17"/>
        <v>0</v>
      </c>
    </row>
    <row r="57" spans="1:18" ht="23.1" hidden="1" customHeight="1" outlineLevel="1">
      <c r="A57" s="222" t="s">
        <v>0</v>
      </c>
      <c r="B57" s="223"/>
      <c r="C57" s="192"/>
      <c r="D57" s="18" t="s">
        <v>11</v>
      </c>
      <c r="E57" s="19">
        <f>SUM(G57:R57)</f>
        <v>0</v>
      </c>
      <c r="F57" s="18" t="s">
        <v>11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214" t="s">
        <v>1</v>
      </c>
      <c r="B58" s="215"/>
      <c r="C58" s="193"/>
      <c r="D58" s="23" t="s">
        <v>11</v>
      </c>
      <c r="E58" s="23" t="s">
        <v>11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101" t="s">
        <v>202</v>
      </c>
      <c r="B59" s="104" t="s">
        <v>231</v>
      </c>
      <c r="C59" s="191"/>
      <c r="D59" s="16">
        <f>E60+F61</f>
        <v>0</v>
      </c>
      <c r="E59" s="17" t="s">
        <v>11</v>
      </c>
      <c r="F59" s="17" t="s">
        <v>11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10">
        <f t="shared" si="18"/>
        <v>0</v>
      </c>
    </row>
    <row r="60" spans="1:18" ht="23.1" hidden="1" customHeight="1" outlineLevel="1">
      <c r="A60" s="222" t="s">
        <v>0</v>
      </c>
      <c r="B60" s="223"/>
      <c r="C60" s="192"/>
      <c r="D60" s="18" t="s">
        <v>11</v>
      </c>
      <c r="E60" s="19">
        <f>SUM(G60:R60)</f>
        <v>0</v>
      </c>
      <c r="F60" s="18" t="s">
        <v>11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214" t="s">
        <v>1</v>
      </c>
      <c r="B61" s="215"/>
      <c r="C61" s="193"/>
      <c r="D61" s="23" t="s">
        <v>11</v>
      </c>
      <c r="E61" s="23" t="s">
        <v>11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" hidden="1" customHeight="1" outlineLevel="1">
      <c r="A62" s="101" t="s">
        <v>203</v>
      </c>
      <c r="B62" s="104" t="s">
        <v>231</v>
      </c>
      <c r="C62" s="191"/>
      <c r="D62" s="16">
        <f>E63+F64</f>
        <v>0</v>
      </c>
      <c r="E62" s="17" t="s">
        <v>11</v>
      </c>
      <c r="F62" s="17" t="s">
        <v>11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10">
        <f t="shared" si="19"/>
        <v>0</v>
      </c>
    </row>
    <row r="63" spans="1:18" ht="23.1" hidden="1" customHeight="1" outlineLevel="1">
      <c r="A63" s="222" t="s">
        <v>0</v>
      </c>
      <c r="B63" s="223"/>
      <c r="C63" s="192"/>
      <c r="D63" s="18" t="s">
        <v>11</v>
      </c>
      <c r="E63" s="19">
        <f>SUM(G63:R63)</f>
        <v>0</v>
      </c>
      <c r="F63" s="18" t="s">
        <v>11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214" t="s">
        <v>1</v>
      </c>
      <c r="B64" s="215"/>
      <c r="C64" s="193"/>
      <c r="D64" s="23" t="s">
        <v>11</v>
      </c>
      <c r="E64" s="23" t="s">
        <v>11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101" t="s">
        <v>204</v>
      </c>
      <c r="B65" s="104" t="s">
        <v>231</v>
      </c>
      <c r="C65" s="191"/>
      <c r="D65" s="16">
        <f>E66+F67</f>
        <v>0</v>
      </c>
      <c r="E65" s="17" t="s">
        <v>11</v>
      </c>
      <c r="F65" s="17" t="s">
        <v>11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10">
        <f t="shared" si="20"/>
        <v>0</v>
      </c>
    </row>
    <row r="66" spans="1:18" ht="23.1" hidden="1" customHeight="1" outlineLevel="1">
      <c r="A66" s="222" t="s">
        <v>0</v>
      </c>
      <c r="B66" s="223"/>
      <c r="C66" s="192"/>
      <c r="D66" s="18" t="s">
        <v>11</v>
      </c>
      <c r="E66" s="19">
        <f>SUM(G66:R66)</f>
        <v>0</v>
      </c>
      <c r="F66" s="18" t="s">
        <v>11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214" t="s">
        <v>1</v>
      </c>
      <c r="B67" s="215"/>
      <c r="C67" s="193"/>
      <c r="D67" s="23" t="s">
        <v>11</v>
      </c>
      <c r="E67" s="23" t="s">
        <v>11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101" t="s">
        <v>205</v>
      </c>
      <c r="B68" s="104" t="s">
        <v>231</v>
      </c>
      <c r="C68" s="191"/>
      <c r="D68" s="16">
        <f>E69+F70</f>
        <v>0</v>
      </c>
      <c r="E68" s="17" t="s">
        <v>11</v>
      </c>
      <c r="F68" s="17" t="s">
        <v>11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10">
        <f t="shared" si="21"/>
        <v>0</v>
      </c>
    </row>
    <row r="69" spans="1:18" ht="23.1" hidden="1" customHeight="1" outlineLevel="1">
      <c r="A69" s="222" t="s">
        <v>0</v>
      </c>
      <c r="B69" s="223"/>
      <c r="C69" s="192"/>
      <c r="D69" s="18" t="s">
        <v>11</v>
      </c>
      <c r="E69" s="19">
        <f>SUM(G69:R69)</f>
        <v>0</v>
      </c>
      <c r="F69" s="18" t="s">
        <v>11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214" t="s">
        <v>1</v>
      </c>
      <c r="B70" s="215"/>
      <c r="C70" s="193"/>
      <c r="D70" s="23" t="s">
        <v>11</v>
      </c>
      <c r="E70" s="23" t="s">
        <v>11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101" t="s">
        <v>206</v>
      </c>
      <c r="B71" s="104" t="s">
        <v>231</v>
      </c>
      <c r="C71" s="191"/>
      <c r="D71" s="16">
        <f>E72+F73</f>
        <v>0</v>
      </c>
      <c r="E71" s="17" t="s">
        <v>11</v>
      </c>
      <c r="F71" s="17" t="s">
        <v>11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10">
        <f t="shared" si="22"/>
        <v>0</v>
      </c>
    </row>
    <row r="72" spans="1:18" ht="23.1" hidden="1" customHeight="1" outlineLevel="1">
      <c r="A72" s="222" t="s">
        <v>0</v>
      </c>
      <c r="B72" s="223"/>
      <c r="C72" s="192"/>
      <c r="D72" s="18" t="s">
        <v>11</v>
      </c>
      <c r="E72" s="19">
        <f>SUM(G72:R72)</f>
        <v>0</v>
      </c>
      <c r="F72" s="18" t="s">
        <v>11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214" t="s">
        <v>1</v>
      </c>
      <c r="B73" s="215"/>
      <c r="C73" s="193"/>
      <c r="D73" s="23" t="s">
        <v>11</v>
      </c>
      <c r="E73" s="23" t="s">
        <v>11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101" t="s">
        <v>207</v>
      </c>
      <c r="B74" s="104" t="s">
        <v>231</v>
      </c>
      <c r="C74" s="191"/>
      <c r="D74" s="16">
        <f>E75+F76</f>
        <v>0</v>
      </c>
      <c r="E74" s="17" t="s">
        <v>11</v>
      </c>
      <c r="F74" s="17" t="s">
        <v>11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10">
        <f t="shared" si="23"/>
        <v>0</v>
      </c>
    </row>
    <row r="75" spans="1:18" ht="23.1" hidden="1" customHeight="1" outlineLevel="1">
      <c r="A75" s="222" t="s">
        <v>0</v>
      </c>
      <c r="B75" s="223"/>
      <c r="C75" s="192"/>
      <c r="D75" s="18" t="s">
        <v>11</v>
      </c>
      <c r="E75" s="19">
        <f>SUM(G75:R75)</f>
        <v>0</v>
      </c>
      <c r="F75" s="18" t="s">
        <v>11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214" t="s">
        <v>1</v>
      </c>
      <c r="B76" s="215"/>
      <c r="C76" s="193"/>
      <c r="D76" s="23" t="s">
        <v>11</v>
      </c>
      <c r="E76" s="23" t="s">
        <v>11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101" t="s">
        <v>208</v>
      </c>
      <c r="B77" s="104" t="s">
        <v>231</v>
      </c>
      <c r="C77" s="191"/>
      <c r="D77" s="16">
        <f>E78+F79</f>
        <v>0</v>
      </c>
      <c r="E77" s="17" t="s">
        <v>11</v>
      </c>
      <c r="F77" s="17" t="s">
        <v>11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10">
        <f t="shared" si="24"/>
        <v>0</v>
      </c>
    </row>
    <row r="78" spans="1:18" ht="23.1" hidden="1" customHeight="1" outlineLevel="1">
      <c r="A78" s="222" t="s">
        <v>0</v>
      </c>
      <c r="B78" s="223"/>
      <c r="C78" s="192"/>
      <c r="D78" s="18" t="s">
        <v>11</v>
      </c>
      <c r="E78" s="19">
        <f>SUM(G78:R78)</f>
        <v>0</v>
      </c>
      <c r="F78" s="18" t="s">
        <v>11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214" t="s">
        <v>1</v>
      </c>
      <c r="B79" s="215"/>
      <c r="C79" s="193"/>
      <c r="D79" s="23" t="s">
        <v>11</v>
      </c>
      <c r="E79" s="23" t="s">
        <v>11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101" t="s">
        <v>209</v>
      </c>
      <c r="B80" s="104" t="s">
        <v>231</v>
      </c>
      <c r="C80" s="191"/>
      <c r="D80" s="16">
        <f>E81+F82</f>
        <v>0</v>
      </c>
      <c r="E80" s="17" t="s">
        <v>11</v>
      </c>
      <c r="F80" s="17" t="s">
        <v>11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10">
        <f t="shared" si="25"/>
        <v>0</v>
      </c>
    </row>
    <row r="81" spans="1:18" ht="23.1" hidden="1" customHeight="1" outlineLevel="1">
      <c r="A81" s="222" t="s">
        <v>0</v>
      </c>
      <c r="B81" s="223"/>
      <c r="C81" s="192"/>
      <c r="D81" s="18" t="s">
        <v>11</v>
      </c>
      <c r="E81" s="19">
        <f>SUM(G81:R81)</f>
        <v>0</v>
      </c>
      <c r="F81" s="18" t="s">
        <v>11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214" t="s">
        <v>1</v>
      </c>
      <c r="B82" s="215"/>
      <c r="C82" s="193"/>
      <c r="D82" s="23" t="s">
        <v>11</v>
      </c>
      <c r="E82" s="23" t="s">
        <v>11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101" t="s">
        <v>210</v>
      </c>
      <c r="B83" s="104" t="s">
        <v>231</v>
      </c>
      <c r="C83" s="191"/>
      <c r="D83" s="16">
        <f>E84+F85</f>
        <v>0</v>
      </c>
      <c r="E83" s="17" t="s">
        <v>11</v>
      </c>
      <c r="F83" s="17" t="s">
        <v>11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10">
        <f t="shared" si="26"/>
        <v>0</v>
      </c>
    </row>
    <row r="84" spans="1:18" ht="23.1" hidden="1" customHeight="1" outlineLevel="1">
      <c r="A84" s="222" t="s">
        <v>0</v>
      </c>
      <c r="B84" s="223"/>
      <c r="C84" s="192"/>
      <c r="D84" s="18" t="s">
        <v>11</v>
      </c>
      <c r="E84" s="19">
        <f>SUM(G84:R84)</f>
        <v>0</v>
      </c>
      <c r="F84" s="18" t="s">
        <v>11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214" t="s">
        <v>1</v>
      </c>
      <c r="B85" s="215"/>
      <c r="C85" s="193"/>
      <c r="D85" s="23" t="s">
        <v>11</v>
      </c>
      <c r="E85" s="23" t="s">
        <v>11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101" t="s">
        <v>211</v>
      </c>
      <c r="B86" s="104" t="s">
        <v>231</v>
      </c>
      <c r="C86" s="191"/>
      <c r="D86" s="16">
        <f>E87+F88</f>
        <v>0</v>
      </c>
      <c r="E86" s="17" t="s">
        <v>11</v>
      </c>
      <c r="F86" s="17" t="s">
        <v>11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10">
        <f t="shared" si="27"/>
        <v>0</v>
      </c>
    </row>
    <row r="87" spans="1:18" ht="23.1" hidden="1" customHeight="1" outlineLevel="1">
      <c r="A87" s="222" t="s">
        <v>0</v>
      </c>
      <c r="B87" s="223"/>
      <c r="C87" s="192"/>
      <c r="D87" s="18" t="s">
        <v>11</v>
      </c>
      <c r="E87" s="19">
        <f>SUM(G87:R87)</f>
        <v>0</v>
      </c>
      <c r="F87" s="18" t="s">
        <v>11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214" t="s">
        <v>1</v>
      </c>
      <c r="B88" s="215"/>
      <c r="C88" s="193"/>
      <c r="D88" s="23" t="s">
        <v>11</v>
      </c>
      <c r="E88" s="23" t="s">
        <v>11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101" t="s">
        <v>212</v>
      </c>
      <c r="B89" s="104" t="s">
        <v>231</v>
      </c>
      <c r="C89" s="191"/>
      <c r="D89" s="16">
        <f>E90+F91</f>
        <v>0</v>
      </c>
      <c r="E89" s="17" t="s">
        <v>11</v>
      </c>
      <c r="F89" s="17" t="s">
        <v>11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10">
        <f t="shared" si="28"/>
        <v>0</v>
      </c>
    </row>
    <row r="90" spans="1:18" ht="23.1" hidden="1" customHeight="1" outlineLevel="1">
      <c r="A90" s="222" t="s">
        <v>0</v>
      </c>
      <c r="B90" s="223"/>
      <c r="C90" s="192"/>
      <c r="D90" s="18" t="s">
        <v>11</v>
      </c>
      <c r="E90" s="19">
        <f>SUM(G90:R90)</f>
        <v>0</v>
      </c>
      <c r="F90" s="18" t="s">
        <v>11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214" t="s">
        <v>1</v>
      </c>
      <c r="B91" s="215"/>
      <c r="C91" s="193"/>
      <c r="D91" s="23" t="s">
        <v>11</v>
      </c>
      <c r="E91" s="23" t="s">
        <v>11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" hidden="1" customHeight="1" outlineLevel="1">
      <c r="A92" s="101" t="s">
        <v>213</v>
      </c>
      <c r="B92" s="104" t="s">
        <v>231</v>
      </c>
      <c r="C92" s="191"/>
      <c r="D92" s="16">
        <f>E93+F94</f>
        <v>0</v>
      </c>
      <c r="E92" s="17" t="s">
        <v>11</v>
      </c>
      <c r="F92" s="17" t="s">
        <v>11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10">
        <f t="shared" si="29"/>
        <v>0</v>
      </c>
    </row>
    <row r="93" spans="1:18" ht="23.1" hidden="1" customHeight="1" outlineLevel="1">
      <c r="A93" s="222" t="s">
        <v>0</v>
      </c>
      <c r="B93" s="223"/>
      <c r="C93" s="192"/>
      <c r="D93" s="18" t="s">
        <v>11</v>
      </c>
      <c r="E93" s="19">
        <f>SUM(G93:R93)</f>
        <v>0</v>
      </c>
      <c r="F93" s="18" t="s">
        <v>11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214" t="s">
        <v>1</v>
      </c>
      <c r="B94" s="215"/>
      <c r="C94" s="193"/>
      <c r="D94" s="23" t="s">
        <v>11</v>
      </c>
      <c r="E94" s="23" t="s">
        <v>11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101" t="s">
        <v>214</v>
      </c>
      <c r="B95" s="104" t="s">
        <v>231</v>
      </c>
      <c r="C95" s="191"/>
      <c r="D95" s="16">
        <f>E96+F97</f>
        <v>0</v>
      </c>
      <c r="E95" s="17" t="s">
        <v>11</v>
      </c>
      <c r="F95" s="17" t="s">
        <v>11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10">
        <f t="shared" si="30"/>
        <v>0</v>
      </c>
    </row>
    <row r="96" spans="1:18" ht="23.1" hidden="1" customHeight="1" outlineLevel="1">
      <c r="A96" s="222" t="s">
        <v>0</v>
      </c>
      <c r="B96" s="223"/>
      <c r="C96" s="192"/>
      <c r="D96" s="18" t="s">
        <v>11</v>
      </c>
      <c r="E96" s="19">
        <f>SUM(G96:R96)</f>
        <v>0</v>
      </c>
      <c r="F96" s="18" t="s">
        <v>11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214" t="s">
        <v>1</v>
      </c>
      <c r="B97" s="215"/>
      <c r="C97" s="193"/>
      <c r="D97" s="23" t="s">
        <v>11</v>
      </c>
      <c r="E97" s="23" t="s">
        <v>11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101" t="s">
        <v>215</v>
      </c>
      <c r="B98" s="104" t="s">
        <v>231</v>
      </c>
      <c r="C98" s="191"/>
      <c r="D98" s="16">
        <f>E99+F100</f>
        <v>0</v>
      </c>
      <c r="E98" s="17" t="s">
        <v>11</v>
      </c>
      <c r="F98" s="17" t="s">
        <v>11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10">
        <f t="shared" si="31"/>
        <v>0</v>
      </c>
    </row>
    <row r="99" spans="1:18" ht="23.1" hidden="1" customHeight="1" outlineLevel="1">
      <c r="A99" s="222" t="s">
        <v>0</v>
      </c>
      <c r="B99" s="223"/>
      <c r="C99" s="192"/>
      <c r="D99" s="18" t="s">
        <v>11</v>
      </c>
      <c r="E99" s="19">
        <f>SUM(G99:R99)</f>
        <v>0</v>
      </c>
      <c r="F99" s="18" t="s">
        <v>11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214" t="s">
        <v>1</v>
      </c>
      <c r="B100" s="215"/>
      <c r="C100" s="193"/>
      <c r="D100" s="23" t="s">
        <v>11</v>
      </c>
      <c r="E100" s="23" t="s">
        <v>11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39</v>
      </c>
      <c r="C102" s="107" t="str">
        <f>'DANE ZBIORCZO'!B25</f>
        <v>05.02.2024r.</v>
      </c>
      <c r="D102" s="3"/>
      <c r="E102" s="28"/>
      <c r="F102" s="28"/>
      <c r="G102" s="105"/>
      <c r="H102" s="30"/>
      <c r="K102" s="224" t="str">
        <f>'DANE ZBIORCZO'!C34</f>
        <v>Tadeusz Goc</v>
      </c>
      <c r="L102" s="224"/>
      <c r="O102" s="28"/>
      <c r="P102" s="28"/>
      <c r="Q102" s="28"/>
      <c r="R102" s="28"/>
    </row>
    <row r="103" spans="1:18" ht="23.25" customHeight="1">
      <c r="B103" s="31" t="s">
        <v>40</v>
      </c>
      <c r="C103" s="108" t="str">
        <f>'DANE ZBIORCZO'!B26</f>
        <v>Katarzyna Szufla</v>
      </c>
      <c r="D103" s="106"/>
      <c r="E103" s="28"/>
      <c r="F103" s="28"/>
      <c r="G103" s="4"/>
      <c r="H103" s="4"/>
      <c r="K103" s="225" t="s">
        <v>41</v>
      </c>
      <c r="L103" s="225"/>
      <c r="O103" s="28"/>
      <c r="P103" s="28"/>
      <c r="Q103" s="28"/>
      <c r="R103" s="28"/>
    </row>
    <row r="104" spans="1:18" ht="23.25" customHeight="1">
      <c r="B104" s="30" t="s">
        <v>42</v>
      </c>
      <c r="C104" s="108" t="str">
        <f>'DANE ZBIORCZO'!B27</f>
        <v>77 40 49 328</v>
      </c>
      <c r="D104" s="106"/>
      <c r="E104" s="28"/>
      <c r="F104" s="28"/>
      <c r="G104" s="4"/>
      <c r="H104" s="4"/>
      <c r="K104" s="225" t="s">
        <v>43</v>
      </c>
      <c r="L104" s="225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K102:L102"/>
    <mergeCell ref="K103:L103"/>
    <mergeCell ref="K104:L104"/>
    <mergeCell ref="C26:C28"/>
    <mergeCell ref="A30:B30"/>
    <mergeCell ref="A31:B31"/>
    <mergeCell ref="A13:B13"/>
    <mergeCell ref="A15:B15"/>
    <mergeCell ref="A16:B16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C11:C13"/>
    <mergeCell ref="C14:C16"/>
    <mergeCell ref="C17:C19"/>
    <mergeCell ref="C20:C22"/>
    <mergeCell ref="C23:C25"/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D4:F5"/>
  </mergeCells>
  <phoneticPr fontId="2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45" pageOrder="overThenDown" orientation="landscape" blackAndWhite="1" r:id="rId2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zoomScale="80" zoomScaleNormal="80" workbookViewId="0"/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94" t="s">
        <v>218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7" t="s">
        <v>11</v>
      </c>
    </row>
    <row r="2" spans="1:19" ht="39" customHeight="1" thickBot="1">
      <c r="B2" s="80"/>
      <c r="C2" s="80"/>
      <c r="D2" s="80"/>
      <c r="E2" s="80"/>
      <c r="F2" s="80"/>
      <c r="G2" s="200" t="s">
        <v>108</v>
      </c>
      <c r="H2" s="200"/>
      <c r="I2" s="79" t="str">
        <f>'DANE ZBIORCZO'!B6</f>
        <v>31.12.2023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01" t="s">
        <v>72</v>
      </c>
      <c r="B3" s="202"/>
      <c r="C3" s="203"/>
      <c r="D3" s="102">
        <f>'DANE ZBIORCZO'!B8</f>
        <v>1611053</v>
      </c>
      <c r="E3" s="199" t="str">
        <f>'DANE ZBIORCZO'!B7</f>
        <v>Gmina Strzelce Opolskie</v>
      </c>
      <c r="F3" s="199"/>
      <c r="G3" s="199"/>
      <c r="H3" s="199"/>
      <c r="I3" s="19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04" t="s">
        <v>217</v>
      </c>
      <c r="B4" s="205"/>
      <c r="C4" s="197" t="s">
        <v>62</v>
      </c>
      <c r="D4" s="208" t="str">
        <f>"niespłacone zobowiązania 
na dzień "&amp;TEXT('DANE ZBIORCZO'!B6,"dd.mm.rrrr")&amp;"  (4+5+6+…+15)"</f>
        <v>niespłacone zobowiązania 
na dzień 31.12.2023 r.  (4+5+6+…+15)</v>
      </c>
      <c r="E4" s="209"/>
      <c r="F4" s="210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6"/>
    </row>
    <row r="5" spans="1:19" ht="69" customHeight="1" thickBot="1">
      <c r="A5" s="206"/>
      <c r="B5" s="207"/>
      <c r="C5" s="198"/>
      <c r="D5" s="211"/>
      <c r="E5" s="212"/>
      <c r="F5" s="213"/>
      <c r="G5" s="112" t="s">
        <v>287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10</v>
      </c>
      <c r="M5" s="112" t="s">
        <v>253</v>
      </c>
      <c r="N5" s="113" t="s">
        <v>264</v>
      </c>
      <c r="O5" s="112" t="s">
        <v>272</v>
      </c>
      <c r="P5" s="112" t="s">
        <v>277</v>
      </c>
      <c r="Q5" s="112" t="s">
        <v>283</v>
      </c>
      <c r="R5" s="114" t="s">
        <v>288</v>
      </c>
    </row>
    <row r="6" spans="1:19" ht="9.75" customHeight="1" thickBot="1">
      <c r="A6" s="228">
        <v>1</v>
      </c>
      <c r="B6" s="184"/>
      <c r="C6" s="9">
        <v>2</v>
      </c>
      <c r="D6" s="180">
        <v>3</v>
      </c>
      <c r="E6" s="181"/>
      <c r="F6" s="18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29" t="s">
        <v>9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7"/>
    </row>
    <row r="8" spans="1:19" ht="23.1" customHeight="1" thickBot="1">
      <c r="A8" s="188" t="s">
        <v>61</v>
      </c>
      <c r="B8" s="189"/>
      <c r="C8" s="190"/>
      <c r="D8" s="13">
        <f>SUM(D11:D65536)</f>
        <v>94674.68</v>
      </c>
      <c r="E8" s="14" t="s">
        <v>11</v>
      </c>
      <c r="F8" s="14" t="s">
        <v>11</v>
      </c>
      <c r="G8" s="15">
        <f>SUM(G11,G14,G17,G20,G23,G26,G29,G32,G35,G38,G41,G44,G47,G50,G53,G56,G59,G62,G65,G68,G71,G74,G77,G80,G83,G86,G89,G92,G95,G98)</f>
        <v>22166.34</v>
      </c>
      <c r="H8" s="15">
        <f t="shared" ref="H8:R8" si="0">SUM(H11,H14,H17,H20,H23,H26,H29,H32,H35,H38,H41,H44,H47,H50,H53,H56,H59,H62,H65,H68,H71,H74,H77,H80,H83,H86,H89,H92,H95,H98)</f>
        <v>21216.67</v>
      </c>
      <c r="I8" s="15">
        <f t="shared" si="0"/>
        <v>20816.669999999998</v>
      </c>
      <c r="J8" s="15">
        <f t="shared" si="0"/>
        <v>20416.669999999998</v>
      </c>
      <c r="K8" s="15">
        <f t="shared" si="0"/>
        <v>10058.33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27">
        <f t="shared" si="0"/>
        <v>0</v>
      </c>
    </row>
    <row r="9" spans="1:19" ht="23.1" customHeight="1" thickBot="1">
      <c r="A9" s="216" t="s">
        <v>2</v>
      </c>
      <c r="B9" s="217"/>
      <c r="C9" s="218"/>
      <c r="D9" s="14" t="s">
        <v>11</v>
      </c>
      <c r="E9" s="13">
        <f>SUM(E11:E65536)</f>
        <v>90000</v>
      </c>
      <c r="F9" s="14" t="s">
        <v>11</v>
      </c>
      <c r="G9" s="15">
        <f t="shared" ref="G9:R10" si="1">SUM(G12,G15,G18,G21,G24,G27,G30,G33,G36,G39,G42,G45,G48,G51,G54,G57,G60,G63,G66,G69,G72,G75,G78,G81,G84,G87,G90,G93,G96,G99)</f>
        <v>20000</v>
      </c>
      <c r="H9" s="15">
        <f t="shared" si="1"/>
        <v>20000</v>
      </c>
      <c r="I9" s="15">
        <f t="shared" si="1"/>
        <v>20000</v>
      </c>
      <c r="J9" s="15">
        <f t="shared" si="1"/>
        <v>20000</v>
      </c>
      <c r="K9" s="15">
        <f t="shared" si="1"/>
        <v>10000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27">
        <f t="shared" si="1"/>
        <v>0</v>
      </c>
    </row>
    <row r="10" spans="1:19" ht="23.1" customHeight="1" thickBot="1">
      <c r="A10" s="219" t="s">
        <v>3</v>
      </c>
      <c r="B10" s="220"/>
      <c r="C10" s="221"/>
      <c r="D10" s="14" t="s">
        <v>11</v>
      </c>
      <c r="E10" s="14" t="s">
        <v>11</v>
      </c>
      <c r="F10" s="13">
        <f>SUM(F11:F65536)</f>
        <v>4674.68</v>
      </c>
      <c r="G10" s="15">
        <f t="shared" si="1"/>
        <v>2166.34</v>
      </c>
      <c r="H10" s="15">
        <f t="shared" si="1"/>
        <v>1216.67</v>
      </c>
      <c r="I10" s="15">
        <f t="shared" si="1"/>
        <v>816.67</v>
      </c>
      <c r="J10" s="15">
        <f t="shared" si="1"/>
        <v>416.67</v>
      </c>
      <c r="K10" s="15">
        <f t="shared" si="1"/>
        <v>58.33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27">
        <f t="shared" si="1"/>
        <v>0</v>
      </c>
    </row>
    <row r="11" spans="1:19" ht="54.75" customHeight="1">
      <c r="A11" s="101" t="s">
        <v>186</v>
      </c>
      <c r="B11" s="104" t="s">
        <v>304</v>
      </c>
      <c r="C11" s="191" t="s">
        <v>305</v>
      </c>
      <c r="D11" s="16">
        <f>E12+F13</f>
        <v>94674.68</v>
      </c>
      <c r="E11" s="17" t="s">
        <v>11</v>
      </c>
      <c r="F11" s="17" t="s">
        <v>11</v>
      </c>
      <c r="G11" s="16">
        <f>SUM(G12:G13)</f>
        <v>22166.34</v>
      </c>
      <c r="H11" s="16">
        <f t="shared" ref="H11:R11" si="2">SUM(H12:H13)</f>
        <v>21216.67</v>
      </c>
      <c r="I11" s="16">
        <f t="shared" si="2"/>
        <v>20816.669999999998</v>
      </c>
      <c r="J11" s="16">
        <f t="shared" si="2"/>
        <v>20416.669999999998</v>
      </c>
      <c r="K11" s="16">
        <f t="shared" si="2"/>
        <v>10058.33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28">
        <f t="shared" si="2"/>
        <v>0</v>
      </c>
      <c r="R11" s="110">
        <f t="shared" si="2"/>
        <v>0</v>
      </c>
    </row>
    <row r="12" spans="1:19" ht="23.1" customHeight="1">
      <c r="A12" s="222" t="s">
        <v>0</v>
      </c>
      <c r="B12" s="223"/>
      <c r="C12" s="192"/>
      <c r="D12" s="18" t="s">
        <v>11</v>
      </c>
      <c r="E12" s="19">
        <f>SUM(G12:R12)</f>
        <v>90000</v>
      </c>
      <c r="F12" s="18" t="s">
        <v>11</v>
      </c>
      <c r="G12" s="20">
        <v>20000</v>
      </c>
      <c r="H12" s="20">
        <v>20000</v>
      </c>
      <c r="I12" s="20">
        <v>20000</v>
      </c>
      <c r="J12" s="20">
        <v>20000</v>
      </c>
      <c r="K12" s="20">
        <v>10000</v>
      </c>
      <c r="L12" s="21"/>
      <c r="M12" s="21"/>
      <c r="N12" s="21"/>
      <c r="O12" s="21"/>
      <c r="P12" s="20"/>
      <c r="Q12" s="126"/>
      <c r="R12" s="22"/>
    </row>
    <row r="13" spans="1:19" ht="23.1" customHeight="1" thickBot="1">
      <c r="A13" s="214" t="s">
        <v>1</v>
      </c>
      <c r="B13" s="215"/>
      <c r="C13" s="193"/>
      <c r="D13" s="23" t="s">
        <v>11</v>
      </c>
      <c r="E13" s="23" t="s">
        <v>11</v>
      </c>
      <c r="F13" s="24">
        <f>SUM(G13:R13)</f>
        <v>4674.68</v>
      </c>
      <c r="G13" s="25">
        <v>2166.34</v>
      </c>
      <c r="H13" s="25">
        <v>1216.67</v>
      </c>
      <c r="I13" s="25">
        <v>816.67</v>
      </c>
      <c r="J13" s="25">
        <v>416.67</v>
      </c>
      <c r="K13" s="25">
        <v>58.33</v>
      </c>
      <c r="L13" s="26"/>
      <c r="M13" s="26"/>
      <c r="N13" s="26"/>
      <c r="O13" s="26"/>
      <c r="P13" s="25"/>
      <c r="Q13" s="129"/>
      <c r="R13" s="27"/>
    </row>
    <row r="14" spans="1:19" ht="23.1" customHeight="1">
      <c r="A14" s="101" t="s">
        <v>187</v>
      </c>
      <c r="B14" s="104" t="s">
        <v>231</v>
      </c>
      <c r="C14" s="191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28">
        <f t="shared" si="3"/>
        <v>0</v>
      </c>
      <c r="R14" s="110">
        <f t="shared" si="3"/>
        <v>0</v>
      </c>
    </row>
    <row r="15" spans="1:19" ht="23.1" customHeight="1">
      <c r="A15" s="222" t="s">
        <v>0</v>
      </c>
      <c r="B15" s="223"/>
      <c r="C15" s="192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126"/>
      <c r="R15" s="22"/>
    </row>
    <row r="16" spans="1:19" ht="23.1" customHeight="1" thickBot="1">
      <c r="A16" s="214" t="s">
        <v>1</v>
      </c>
      <c r="B16" s="215"/>
      <c r="C16" s="193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129"/>
      <c r="R16" s="27"/>
    </row>
    <row r="17" spans="1:18" ht="23.1" customHeight="1">
      <c r="A17" s="101" t="s">
        <v>188</v>
      </c>
      <c r="B17" s="104" t="s">
        <v>231</v>
      </c>
      <c r="C17" s="191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28">
        <f t="shared" si="4"/>
        <v>0</v>
      </c>
      <c r="R17" s="110">
        <f t="shared" si="4"/>
        <v>0</v>
      </c>
    </row>
    <row r="18" spans="1:18" ht="23.1" customHeight="1">
      <c r="A18" s="226" t="s">
        <v>0</v>
      </c>
      <c r="B18" s="227"/>
      <c r="C18" s="192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126"/>
      <c r="R18" s="22"/>
    </row>
    <row r="19" spans="1:18" ht="23.1" customHeight="1" thickBot="1">
      <c r="A19" s="214" t="s">
        <v>1</v>
      </c>
      <c r="B19" s="215"/>
      <c r="C19" s="193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129"/>
      <c r="R19" s="27"/>
    </row>
    <row r="20" spans="1:18" ht="23.1" customHeight="1">
      <c r="A20" s="101" t="s">
        <v>189</v>
      </c>
      <c r="B20" s="104" t="s">
        <v>231</v>
      </c>
      <c r="C20" s="191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28">
        <f t="shared" si="5"/>
        <v>0</v>
      </c>
      <c r="R20" s="110">
        <f t="shared" si="5"/>
        <v>0</v>
      </c>
    </row>
    <row r="21" spans="1:18" ht="23.1" customHeight="1">
      <c r="A21" s="226" t="s">
        <v>0</v>
      </c>
      <c r="B21" s="227"/>
      <c r="C21" s="192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126"/>
      <c r="R21" s="22"/>
    </row>
    <row r="22" spans="1:18" ht="23.1" customHeight="1" thickBot="1">
      <c r="A22" s="214" t="s">
        <v>1</v>
      </c>
      <c r="B22" s="215"/>
      <c r="C22" s="193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129"/>
      <c r="R22" s="27"/>
    </row>
    <row r="23" spans="1:18" ht="23.1" customHeight="1">
      <c r="A23" s="101" t="s">
        <v>190</v>
      </c>
      <c r="B23" s="104" t="s">
        <v>231</v>
      </c>
      <c r="C23" s="191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28">
        <f t="shared" si="6"/>
        <v>0</v>
      </c>
      <c r="R23" s="110">
        <f t="shared" si="6"/>
        <v>0</v>
      </c>
    </row>
    <row r="24" spans="1:18" ht="23.1" customHeight="1">
      <c r="A24" s="222" t="s">
        <v>0</v>
      </c>
      <c r="B24" s="223"/>
      <c r="C24" s="192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126"/>
      <c r="R24" s="22"/>
    </row>
    <row r="25" spans="1:18" ht="23.1" customHeight="1" thickBot="1">
      <c r="A25" s="214" t="s">
        <v>1</v>
      </c>
      <c r="B25" s="215"/>
      <c r="C25" s="193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129"/>
      <c r="R25" s="27"/>
    </row>
    <row r="26" spans="1:18" ht="23.1" customHeight="1">
      <c r="A26" s="101" t="s">
        <v>191</v>
      </c>
      <c r="B26" s="104" t="s">
        <v>231</v>
      </c>
      <c r="C26" s="191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28">
        <f t="shared" si="7"/>
        <v>0</v>
      </c>
      <c r="R26" s="110">
        <f t="shared" si="7"/>
        <v>0</v>
      </c>
    </row>
    <row r="27" spans="1:18" ht="23.1" customHeight="1">
      <c r="A27" s="222" t="s">
        <v>0</v>
      </c>
      <c r="B27" s="223"/>
      <c r="C27" s="192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126"/>
      <c r="R27" s="22"/>
    </row>
    <row r="28" spans="1:18" ht="23.1" customHeight="1" thickBot="1">
      <c r="A28" s="214" t="s">
        <v>1</v>
      </c>
      <c r="B28" s="215"/>
      <c r="C28" s="193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129"/>
      <c r="R28" s="27"/>
    </row>
    <row r="29" spans="1:18" ht="23.1" customHeight="1">
      <c r="A29" s="101" t="s">
        <v>192</v>
      </c>
      <c r="B29" s="104" t="s">
        <v>231</v>
      </c>
      <c r="C29" s="191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28">
        <f t="shared" si="8"/>
        <v>0</v>
      </c>
      <c r="R29" s="110">
        <f t="shared" si="8"/>
        <v>0</v>
      </c>
    </row>
    <row r="30" spans="1:18" ht="23.1" customHeight="1">
      <c r="A30" s="222" t="s">
        <v>0</v>
      </c>
      <c r="B30" s="223"/>
      <c r="C30" s="192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126"/>
      <c r="R30" s="22"/>
    </row>
    <row r="31" spans="1:18" ht="23.1" customHeight="1" thickBot="1">
      <c r="A31" s="214" t="s">
        <v>1</v>
      </c>
      <c r="B31" s="215"/>
      <c r="C31" s="193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129"/>
      <c r="R31" s="27"/>
    </row>
    <row r="32" spans="1:18" ht="22.9" customHeight="1">
      <c r="A32" s="101" t="s">
        <v>193</v>
      </c>
      <c r="B32" s="104" t="s">
        <v>231</v>
      </c>
      <c r="C32" s="191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28">
        <f t="shared" si="9"/>
        <v>0</v>
      </c>
      <c r="R32" s="110">
        <f t="shared" si="9"/>
        <v>0</v>
      </c>
    </row>
    <row r="33" spans="1:18" ht="23.1" customHeight="1">
      <c r="A33" s="222" t="s">
        <v>0</v>
      </c>
      <c r="B33" s="223"/>
      <c r="C33" s="192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126"/>
      <c r="R33" s="22"/>
    </row>
    <row r="34" spans="1:18" ht="23.1" customHeight="1" thickBot="1">
      <c r="A34" s="214" t="s">
        <v>1</v>
      </c>
      <c r="B34" s="215"/>
      <c r="C34" s="193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129"/>
      <c r="R34" s="27"/>
    </row>
    <row r="35" spans="1:18" ht="23.1" customHeight="1">
      <c r="A35" s="101" t="s">
        <v>194</v>
      </c>
      <c r="B35" s="104" t="s">
        <v>231</v>
      </c>
      <c r="C35" s="191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28">
        <f t="shared" si="10"/>
        <v>0</v>
      </c>
      <c r="R35" s="110">
        <f t="shared" si="10"/>
        <v>0</v>
      </c>
    </row>
    <row r="36" spans="1:18" ht="23.1" customHeight="1">
      <c r="A36" s="222" t="s">
        <v>0</v>
      </c>
      <c r="B36" s="223"/>
      <c r="C36" s="192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126"/>
      <c r="R36" s="22"/>
    </row>
    <row r="37" spans="1:18" ht="23.1" customHeight="1" thickBot="1">
      <c r="A37" s="214" t="s">
        <v>1</v>
      </c>
      <c r="B37" s="215"/>
      <c r="C37" s="193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129"/>
      <c r="R37" s="27"/>
    </row>
    <row r="38" spans="1:18" ht="23.1" customHeight="1">
      <c r="A38" s="101" t="s">
        <v>195</v>
      </c>
      <c r="B38" s="104" t="s">
        <v>231</v>
      </c>
      <c r="C38" s="191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28">
        <f t="shared" si="11"/>
        <v>0</v>
      </c>
      <c r="R38" s="110">
        <f t="shared" si="11"/>
        <v>0</v>
      </c>
    </row>
    <row r="39" spans="1:18" ht="23.1" customHeight="1">
      <c r="A39" s="222" t="s">
        <v>0</v>
      </c>
      <c r="B39" s="223"/>
      <c r="C39" s="192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126"/>
      <c r="R39" s="22"/>
    </row>
    <row r="40" spans="1:18" ht="23.1" customHeight="1" thickBot="1">
      <c r="A40" s="214" t="s">
        <v>1</v>
      </c>
      <c r="B40" s="215"/>
      <c r="C40" s="193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129"/>
      <c r="R40" s="27"/>
    </row>
    <row r="41" spans="1:18" ht="23.1" hidden="1" customHeight="1" outlineLevel="1">
      <c r="A41" s="101" t="s">
        <v>196</v>
      </c>
      <c r="B41" s="104" t="s">
        <v>231</v>
      </c>
      <c r="C41" s="191"/>
      <c r="D41" s="16">
        <f>E42+F43</f>
        <v>0</v>
      </c>
      <c r="E41" s="17" t="s">
        <v>11</v>
      </c>
      <c r="F41" s="17" t="s">
        <v>11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6">
        <f t="shared" si="12"/>
        <v>0</v>
      </c>
    </row>
    <row r="42" spans="1:18" ht="23.1" hidden="1" customHeight="1" outlineLevel="1">
      <c r="A42" s="222" t="s">
        <v>0</v>
      </c>
      <c r="B42" s="223"/>
      <c r="C42" s="192"/>
      <c r="D42" s="18" t="s">
        <v>11</v>
      </c>
      <c r="E42" s="19">
        <f>SUM(G42:R42)</f>
        <v>0</v>
      </c>
      <c r="F42" s="18" t="s">
        <v>11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214" t="s">
        <v>1</v>
      </c>
      <c r="B43" s="215"/>
      <c r="C43" s="193"/>
      <c r="D43" s="23" t="s">
        <v>11</v>
      </c>
      <c r="E43" s="23" t="s">
        <v>11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101" t="s">
        <v>197</v>
      </c>
      <c r="B44" s="104" t="s">
        <v>231</v>
      </c>
      <c r="C44" s="191"/>
      <c r="D44" s="16">
        <f>E45+F46</f>
        <v>0</v>
      </c>
      <c r="E44" s="17" t="s">
        <v>11</v>
      </c>
      <c r="F44" s="17" t="s">
        <v>11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6">
        <f t="shared" si="13"/>
        <v>0</v>
      </c>
    </row>
    <row r="45" spans="1:18" ht="23.1" hidden="1" customHeight="1" outlineLevel="1">
      <c r="A45" s="222" t="s">
        <v>0</v>
      </c>
      <c r="B45" s="223"/>
      <c r="C45" s="192"/>
      <c r="D45" s="18" t="s">
        <v>11</v>
      </c>
      <c r="E45" s="19">
        <f>SUM(G45:R45)</f>
        <v>0</v>
      </c>
      <c r="F45" s="18" t="s">
        <v>11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214" t="s">
        <v>1</v>
      </c>
      <c r="B46" s="215"/>
      <c r="C46" s="193"/>
      <c r="D46" s="23" t="s">
        <v>11</v>
      </c>
      <c r="E46" s="23" t="s">
        <v>11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101" t="s">
        <v>198</v>
      </c>
      <c r="B47" s="104" t="s">
        <v>231</v>
      </c>
      <c r="C47" s="191"/>
      <c r="D47" s="16">
        <f>E48+F49</f>
        <v>0</v>
      </c>
      <c r="E47" s="17" t="s">
        <v>11</v>
      </c>
      <c r="F47" s="17" t="s">
        <v>11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6">
        <f t="shared" si="14"/>
        <v>0</v>
      </c>
    </row>
    <row r="48" spans="1:18" ht="23.1" hidden="1" customHeight="1" outlineLevel="1">
      <c r="A48" s="222" t="s">
        <v>0</v>
      </c>
      <c r="B48" s="223"/>
      <c r="C48" s="192"/>
      <c r="D48" s="18" t="s">
        <v>11</v>
      </c>
      <c r="E48" s="19">
        <f>SUM(G48:R48)</f>
        <v>0</v>
      </c>
      <c r="F48" s="18" t="s">
        <v>11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214" t="s">
        <v>1</v>
      </c>
      <c r="B49" s="215"/>
      <c r="C49" s="193"/>
      <c r="D49" s="23" t="s">
        <v>11</v>
      </c>
      <c r="E49" s="23" t="s">
        <v>11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101" t="s">
        <v>199</v>
      </c>
      <c r="B50" s="104" t="s">
        <v>231</v>
      </c>
      <c r="C50" s="191"/>
      <c r="D50" s="16">
        <f>E51+F52</f>
        <v>0</v>
      </c>
      <c r="E50" s="17" t="s">
        <v>11</v>
      </c>
      <c r="F50" s="17" t="s">
        <v>11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6">
        <f t="shared" si="15"/>
        <v>0</v>
      </c>
    </row>
    <row r="51" spans="1:18" ht="23.1" hidden="1" customHeight="1" outlineLevel="1">
      <c r="A51" s="222" t="s">
        <v>0</v>
      </c>
      <c r="B51" s="223"/>
      <c r="C51" s="192"/>
      <c r="D51" s="18" t="s">
        <v>11</v>
      </c>
      <c r="E51" s="19">
        <f>SUM(G51:R51)</f>
        <v>0</v>
      </c>
      <c r="F51" s="18" t="s">
        <v>11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214" t="s">
        <v>1</v>
      </c>
      <c r="B52" s="215"/>
      <c r="C52" s="193"/>
      <c r="D52" s="23" t="s">
        <v>11</v>
      </c>
      <c r="E52" s="23" t="s">
        <v>11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101" t="s">
        <v>200</v>
      </c>
      <c r="B53" s="104" t="s">
        <v>231</v>
      </c>
      <c r="C53" s="191"/>
      <c r="D53" s="16">
        <f>E54+F55</f>
        <v>0</v>
      </c>
      <c r="E53" s="17" t="s">
        <v>11</v>
      </c>
      <c r="F53" s="17" t="s">
        <v>11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6">
        <f t="shared" si="16"/>
        <v>0</v>
      </c>
    </row>
    <row r="54" spans="1:18" ht="23.1" hidden="1" customHeight="1" outlineLevel="1">
      <c r="A54" s="222" t="s">
        <v>0</v>
      </c>
      <c r="B54" s="223"/>
      <c r="C54" s="192"/>
      <c r="D54" s="18" t="s">
        <v>11</v>
      </c>
      <c r="E54" s="19">
        <f>SUM(G54:R54)</f>
        <v>0</v>
      </c>
      <c r="F54" s="18" t="s">
        <v>11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214" t="s">
        <v>1</v>
      </c>
      <c r="B55" s="215"/>
      <c r="C55" s="193"/>
      <c r="D55" s="23" t="s">
        <v>11</v>
      </c>
      <c r="E55" s="23" t="s">
        <v>11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101" t="s">
        <v>201</v>
      </c>
      <c r="B56" s="104" t="s">
        <v>231</v>
      </c>
      <c r="C56" s="191"/>
      <c r="D56" s="16">
        <f>E57+F58</f>
        <v>0</v>
      </c>
      <c r="E56" s="17" t="s">
        <v>11</v>
      </c>
      <c r="F56" s="17" t="s">
        <v>11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6">
        <f t="shared" si="17"/>
        <v>0</v>
      </c>
    </row>
    <row r="57" spans="1:18" ht="23.1" hidden="1" customHeight="1" outlineLevel="1">
      <c r="A57" s="222" t="s">
        <v>0</v>
      </c>
      <c r="B57" s="223"/>
      <c r="C57" s="192"/>
      <c r="D57" s="18" t="s">
        <v>11</v>
      </c>
      <c r="E57" s="19">
        <f>SUM(G57:R57)</f>
        <v>0</v>
      </c>
      <c r="F57" s="18" t="s">
        <v>11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214" t="s">
        <v>1</v>
      </c>
      <c r="B58" s="215"/>
      <c r="C58" s="193"/>
      <c r="D58" s="23" t="s">
        <v>11</v>
      </c>
      <c r="E58" s="23" t="s">
        <v>11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101" t="s">
        <v>202</v>
      </c>
      <c r="B59" s="104" t="s">
        <v>231</v>
      </c>
      <c r="C59" s="191"/>
      <c r="D59" s="16">
        <f>E60+F61</f>
        <v>0</v>
      </c>
      <c r="E59" s="17" t="s">
        <v>11</v>
      </c>
      <c r="F59" s="17" t="s">
        <v>11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6">
        <f t="shared" si="18"/>
        <v>0</v>
      </c>
    </row>
    <row r="60" spans="1:18" ht="23.1" hidden="1" customHeight="1" outlineLevel="1">
      <c r="A60" s="222" t="s">
        <v>0</v>
      </c>
      <c r="B60" s="223"/>
      <c r="C60" s="192"/>
      <c r="D60" s="18" t="s">
        <v>11</v>
      </c>
      <c r="E60" s="19">
        <f>SUM(G60:R60)</f>
        <v>0</v>
      </c>
      <c r="F60" s="18" t="s">
        <v>11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214" t="s">
        <v>1</v>
      </c>
      <c r="B61" s="215"/>
      <c r="C61" s="193"/>
      <c r="D61" s="23" t="s">
        <v>11</v>
      </c>
      <c r="E61" s="23" t="s">
        <v>11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" hidden="1" customHeight="1" outlineLevel="1">
      <c r="A62" s="101" t="s">
        <v>203</v>
      </c>
      <c r="B62" s="104" t="s">
        <v>231</v>
      </c>
      <c r="C62" s="191"/>
      <c r="D62" s="16">
        <f>E63+F64</f>
        <v>0</v>
      </c>
      <c r="E62" s="17" t="s">
        <v>11</v>
      </c>
      <c r="F62" s="17" t="s">
        <v>11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6">
        <f t="shared" si="19"/>
        <v>0</v>
      </c>
    </row>
    <row r="63" spans="1:18" ht="23.1" hidden="1" customHeight="1" outlineLevel="1">
      <c r="A63" s="222" t="s">
        <v>0</v>
      </c>
      <c r="B63" s="223"/>
      <c r="C63" s="192"/>
      <c r="D63" s="18" t="s">
        <v>11</v>
      </c>
      <c r="E63" s="19">
        <f>SUM(G63:R63)</f>
        <v>0</v>
      </c>
      <c r="F63" s="18" t="s">
        <v>11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214" t="s">
        <v>1</v>
      </c>
      <c r="B64" s="215"/>
      <c r="C64" s="193"/>
      <c r="D64" s="23" t="s">
        <v>11</v>
      </c>
      <c r="E64" s="23" t="s">
        <v>11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101" t="s">
        <v>204</v>
      </c>
      <c r="B65" s="104" t="s">
        <v>231</v>
      </c>
      <c r="C65" s="191"/>
      <c r="D65" s="16">
        <f>E66+F67</f>
        <v>0</v>
      </c>
      <c r="E65" s="17" t="s">
        <v>11</v>
      </c>
      <c r="F65" s="17" t="s">
        <v>11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6">
        <f t="shared" si="20"/>
        <v>0</v>
      </c>
    </row>
    <row r="66" spans="1:18" ht="23.1" hidden="1" customHeight="1" outlineLevel="1">
      <c r="A66" s="222" t="s">
        <v>0</v>
      </c>
      <c r="B66" s="223"/>
      <c r="C66" s="192"/>
      <c r="D66" s="18" t="s">
        <v>11</v>
      </c>
      <c r="E66" s="19">
        <f>SUM(G66:R66)</f>
        <v>0</v>
      </c>
      <c r="F66" s="18" t="s">
        <v>11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214" t="s">
        <v>1</v>
      </c>
      <c r="B67" s="215"/>
      <c r="C67" s="193"/>
      <c r="D67" s="23" t="s">
        <v>11</v>
      </c>
      <c r="E67" s="23" t="s">
        <v>11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101" t="s">
        <v>205</v>
      </c>
      <c r="B68" s="104" t="s">
        <v>231</v>
      </c>
      <c r="C68" s="191"/>
      <c r="D68" s="16">
        <f>E69+F70</f>
        <v>0</v>
      </c>
      <c r="E68" s="17" t="s">
        <v>11</v>
      </c>
      <c r="F68" s="17" t="s">
        <v>11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6">
        <f t="shared" si="21"/>
        <v>0</v>
      </c>
    </row>
    <row r="69" spans="1:18" ht="23.1" hidden="1" customHeight="1" outlineLevel="1">
      <c r="A69" s="222" t="s">
        <v>0</v>
      </c>
      <c r="B69" s="223"/>
      <c r="C69" s="192"/>
      <c r="D69" s="18" t="s">
        <v>11</v>
      </c>
      <c r="E69" s="19">
        <f>SUM(G69:R69)</f>
        <v>0</v>
      </c>
      <c r="F69" s="18" t="s">
        <v>11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214" t="s">
        <v>1</v>
      </c>
      <c r="B70" s="215"/>
      <c r="C70" s="193"/>
      <c r="D70" s="23" t="s">
        <v>11</v>
      </c>
      <c r="E70" s="23" t="s">
        <v>11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101" t="s">
        <v>206</v>
      </c>
      <c r="B71" s="104" t="s">
        <v>231</v>
      </c>
      <c r="C71" s="191"/>
      <c r="D71" s="16">
        <f>E72+F73</f>
        <v>0</v>
      </c>
      <c r="E71" s="17" t="s">
        <v>11</v>
      </c>
      <c r="F71" s="17" t="s">
        <v>11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6">
        <f t="shared" si="22"/>
        <v>0</v>
      </c>
    </row>
    <row r="72" spans="1:18" ht="23.1" hidden="1" customHeight="1" outlineLevel="1">
      <c r="A72" s="222" t="s">
        <v>0</v>
      </c>
      <c r="B72" s="223"/>
      <c r="C72" s="192"/>
      <c r="D72" s="18" t="s">
        <v>11</v>
      </c>
      <c r="E72" s="19">
        <f>SUM(G72:R72)</f>
        <v>0</v>
      </c>
      <c r="F72" s="18" t="s">
        <v>11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214" t="s">
        <v>1</v>
      </c>
      <c r="B73" s="215"/>
      <c r="C73" s="193"/>
      <c r="D73" s="23" t="s">
        <v>11</v>
      </c>
      <c r="E73" s="23" t="s">
        <v>11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101" t="s">
        <v>207</v>
      </c>
      <c r="B74" s="104" t="s">
        <v>231</v>
      </c>
      <c r="C74" s="191"/>
      <c r="D74" s="16">
        <f>E75+F76</f>
        <v>0</v>
      </c>
      <c r="E74" s="17" t="s">
        <v>11</v>
      </c>
      <c r="F74" s="17" t="s">
        <v>11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6">
        <f t="shared" si="23"/>
        <v>0</v>
      </c>
    </row>
    <row r="75" spans="1:18" ht="23.1" hidden="1" customHeight="1" outlineLevel="1">
      <c r="A75" s="222" t="s">
        <v>0</v>
      </c>
      <c r="B75" s="223"/>
      <c r="C75" s="192"/>
      <c r="D75" s="18" t="s">
        <v>11</v>
      </c>
      <c r="E75" s="19">
        <f>SUM(G75:R75)</f>
        <v>0</v>
      </c>
      <c r="F75" s="18" t="s">
        <v>11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214" t="s">
        <v>1</v>
      </c>
      <c r="B76" s="215"/>
      <c r="C76" s="193"/>
      <c r="D76" s="23" t="s">
        <v>11</v>
      </c>
      <c r="E76" s="23" t="s">
        <v>11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101" t="s">
        <v>208</v>
      </c>
      <c r="B77" s="104" t="s">
        <v>231</v>
      </c>
      <c r="C77" s="191"/>
      <c r="D77" s="16">
        <f>E78+F79</f>
        <v>0</v>
      </c>
      <c r="E77" s="17" t="s">
        <v>11</v>
      </c>
      <c r="F77" s="17" t="s">
        <v>11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6">
        <f t="shared" si="24"/>
        <v>0</v>
      </c>
    </row>
    <row r="78" spans="1:18" ht="23.1" hidden="1" customHeight="1" outlineLevel="1">
      <c r="A78" s="222" t="s">
        <v>0</v>
      </c>
      <c r="B78" s="223"/>
      <c r="C78" s="192"/>
      <c r="D78" s="18" t="s">
        <v>11</v>
      </c>
      <c r="E78" s="19">
        <f>SUM(G78:R78)</f>
        <v>0</v>
      </c>
      <c r="F78" s="18" t="s">
        <v>11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214" t="s">
        <v>1</v>
      </c>
      <c r="B79" s="215"/>
      <c r="C79" s="193"/>
      <c r="D79" s="23" t="s">
        <v>11</v>
      </c>
      <c r="E79" s="23" t="s">
        <v>11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101" t="s">
        <v>209</v>
      </c>
      <c r="B80" s="104" t="s">
        <v>231</v>
      </c>
      <c r="C80" s="191"/>
      <c r="D80" s="16">
        <f>E81+F82</f>
        <v>0</v>
      </c>
      <c r="E80" s="17" t="s">
        <v>11</v>
      </c>
      <c r="F80" s="17" t="s">
        <v>11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6">
        <f t="shared" si="25"/>
        <v>0</v>
      </c>
    </row>
    <row r="81" spans="1:18" ht="23.1" hidden="1" customHeight="1" outlineLevel="1">
      <c r="A81" s="222" t="s">
        <v>0</v>
      </c>
      <c r="B81" s="223"/>
      <c r="C81" s="192"/>
      <c r="D81" s="18" t="s">
        <v>11</v>
      </c>
      <c r="E81" s="19">
        <f>SUM(G81:R81)</f>
        <v>0</v>
      </c>
      <c r="F81" s="18" t="s">
        <v>11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214" t="s">
        <v>1</v>
      </c>
      <c r="B82" s="215"/>
      <c r="C82" s="193"/>
      <c r="D82" s="23" t="s">
        <v>11</v>
      </c>
      <c r="E82" s="23" t="s">
        <v>11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101" t="s">
        <v>210</v>
      </c>
      <c r="B83" s="104" t="s">
        <v>231</v>
      </c>
      <c r="C83" s="191"/>
      <c r="D83" s="16">
        <f>E84+F85</f>
        <v>0</v>
      </c>
      <c r="E83" s="17" t="s">
        <v>11</v>
      </c>
      <c r="F83" s="17" t="s">
        <v>11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6">
        <f t="shared" si="26"/>
        <v>0</v>
      </c>
    </row>
    <row r="84" spans="1:18" ht="23.1" hidden="1" customHeight="1" outlineLevel="1">
      <c r="A84" s="222" t="s">
        <v>0</v>
      </c>
      <c r="B84" s="223"/>
      <c r="C84" s="192"/>
      <c r="D84" s="18" t="s">
        <v>11</v>
      </c>
      <c r="E84" s="19">
        <f>SUM(G84:R84)</f>
        <v>0</v>
      </c>
      <c r="F84" s="18" t="s">
        <v>11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214" t="s">
        <v>1</v>
      </c>
      <c r="B85" s="215"/>
      <c r="C85" s="193"/>
      <c r="D85" s="23" t="s">
        <v>11</v>
      </c>
      <c r="E85" s="23" t="s">
        <v>11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101" t="s">
        <v>211</v>
      </c>
      <c r="B86" s="104" t="s">
        <v>231</v>
      </c>
      <c r="C86" s="191"/>
      <c r="D86" s="16">
        <f>E87+F88</f>
        <v>0</v>
      </c>
      <c r="E86" s="17" t="s">
        <v>11</v>
      </c>
      <c r="F86" s="17" t="s">
        <v>11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6">
        <f t="shared" si="27"/>
        <v>0</v>
      </c>
    </row>
    <row r="87" spans="1:18" ht="23.1" hidden="1" customHeight="1" outlineLevel="1">
      <c r="A87" s="222" t="s">
        <v>0</v>
      </c>
      <c r="B87" s="223"/>
      <c r="C87" s="192"/>
      <c r="D87" s="18" t="s">
        <v>11</v>
      </c>
      <c r="E87" s="19">
        <f>SUM(G87:R87)</f>
        <v>0</v>
      </c>
      <c r="F87" s="18" t="s">
        <v>11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214" t="s">
        <v>1</v>
      </c>
      <c r="B88" s="215"/>
      <c r="C88" s="193"/>
      <c r="D88" s="23" t="s">
        <v>11</v>
      </c>
      <c r="E88" s="23" t="s">
        <v>11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101" t="s">
        <v>212</v>
      </c>
      <c r="B89" s="104" t="s">
        <v>231</v>
      </c>
      <c r="C89" s="191"/>
      <c r="D89" s="16">
        <f>E90+F91</f>
        <v>0</v>
      </c>
      <c r="E89" s="17" t="s">
        <v>11</v>
      </c>
      <c r="F89" s="17" t="s">
        <v>11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6">
        <f t="shared" si="28"/>
        <v>0</v>
      </c>
    </row>
    <row r="90" spans="1:18" ht="23.1" hidden="1" customHeight="1" outlineLevel="1">
      <c r="A90" s="222" t="s">
        <v>0</v>
      </c>
      <c r="B90" s="223"/>
      <c r="C90" s="192"/>
      <c r="D90" s="18" t="s">
        <v>11</v>
      </c>
      <c r="E90" s="19">
        <f>SUM(G90:R90)</f>
        <v>0</v>
      </c>
      <c r="F90" s="18" t="s">
        <v>11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214" t="s">
        <v>1</v>
      </c>
      <c r="B91" s="215"/>
      <c r="C91" s="193"/>
      <c r="D91" s="23" t="s">
        <v>11</v>
      </c>
      <c r="E91" s="23" t="s">
        <v>11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" hidden="1" customHeight="1" outlineLevel="1">
      <c r="A92" s="101" t="s">
        <v>213</v>
      </c>
      <c r="B92" s="104" t="s">
        <v>231</v>
      </c>
      <c r="C92" s="191"/>
      <c r="D92" s="16">
        <f>E93+F94</f>
        <v>0</v>
      </c>
      <c r="E92" s="17" t="s">
        <v>11</v>
      </c>
      <c r="F92" s="17" t="s">
        <v>11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6">
        <f t="shared" si="29"/>
        <v>0</v>
      </c>
    </row>
    <row r="93" spans="1:18" ht="23.1" hidden="1" customHeight="1" outlineLevel="1">
      <c r="A93" s="222" t="s">
        <v>0</v>
      </c>
      <c r="B93" s="223"/>
      <c r="C93" s="192"/>
      <c r="D93" s="18" t="s">
        <v>11</v>
      </c>
      <c r="E93" s="19">
        <f>SUM(G93:R93)</f>
        <v>0</v>
      </c>
      <c r="F93" s="18" t="s">
        <v>11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214" t="s">
        <v>1</v>
      </c>
      <c r="B94" s="215"/>
      <c r="C94" s="193"/>
      <c r="D94" s="23" t="s">
        <v>11</v>
      </c>
      <c r="E94" s="23" t="s">
        <v>11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101" t="s">
        <v>214</v>
      </c>
      <c r="B95" s="104" t="s">
        <v>231</v>
      </c>
      <c r="C95" s="191"/>
      <c r="D95" s="16">
        <f>E96+F97</f>
        <v>0</v>
      </c>
      <c r="E95" s="17" t="s">
        <v>11</v>
      </c>
      <c r="F95" s="17" t="s">
        <v>11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6">
        <f t="shared" si="30"/>
        <v>0</v>
      </c>
    </row>
    <row r="96" spans="1:18" ht="23.1" hidden="1" customHeight="1" outlineLevel="1">
      <c r="A96" s="222" t="s">
        <v>0</v>
      </c>
      <c r="B96" s="223"/>
      <c r="C96" s="192"/>
      <c r="D96" s="18" t="s">
        <v>11</v>
      </c>
      <c r="E96" s="19">
        <f>SUM(G96:R96)</f>
        <v>0</v>
      </c>
      <c r="F96" s="18" t="s">
        <v>11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214" t="s">
        <v>1</v>
      </c>
      <c r="B97" s="215"/>
      <c r="C97" s="193"/>
      <c r="D97" s="23" t="s">
        <v>11</v>
      </c>
      <c r="E97" s="23" t="s">
        <v>11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101" t="s">
        <v>215</v>
      </c>
      <c r="B98" s="104" t="s">
        <v>231</v>
      </c>
      <c r="C98" s="191"/>
      <c r="D98" s="16">
        <f>E99+F100</f>
        <v>0</v>
      </c>
      <c r="E98" s="17" t="s">
        <v>11</v>
      </c>
      <c r="F98" s="17" t="s">
        <v>11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6">
        <f t="shared" si="31"/>
        <v>0</v>
      </c>
    </row>
    <row r="99" spans="1:18" ht="23.1" hidden="1" customHeight="1" outlineLevel="1">
      <c r="A99" s="222" t="s">
        <v>0</v>
      </c>
      <c r="B99" s="223"/>
      <c r="C99" s="192"/>
      <c r="D99" s="18" t="s">
        <v>11</v>
      </c>
      <c r="E99" s="19">
        <f>SUM(G99:R99)</f>
        <v>0</v>
      </c>
      <c r="F99" s="18" t="s">
        <v>11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214" t="s">
        <v>1</v>
      </c>
      <c r="B100" s="215"/>
      <c r="C100" s="193"/>
      <c r="D100" s="23" t="s">
        <v>11</v>
      </c>
      <c r="E100" s="23" t="s">
        <v>11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39</v>
      </c>
      <c r="C102" s="107" t="str">
        <f>'DANE ZBIORCZO'!B25</f>
        <v>05.02.2024r.</v>
      </c>
      <c r="D102" s="3"/>
      <c r="E102" s="28"/>
      <c r="F102" s="28"/>
      <c r="G102" s="105"/>
      <c r="H102" s="30"/>
      <c r="K102" s="224" t="str">
        <f>'DANE ZBIORCZO'!C34</f>
        <v>Tadeusz Goc</v>
      </c>
      <c r="L102" s="224"/>
      <c r="O102" s="28"/>
      <c r="P102" s="28"/>
      <c r="Q102" s="28"/>
      <c r="R102" s="28"/>
    </row>
    <row r="103" spans="1:18" ht="23.25" customHeight="1">
      <c r="B103" s="31" t="s">
        <v>40</v>
      </c>
      <c r="C103" s="108" t="str">
        <f>'DANE ZBIORCZO'!B26</f>
        <v>Katarzyna Szufla</v>
      </c>
      <c r="D103" s="106"/>
      <c r="E103" s="28"/>
      <c r="F103" s="28"/>
      <c r="G103" s="4"/>
      <c r="H103" s="4"/>
      <c r="K103" s="225" t="s">
        <v>41</v>
      </c>
      <c r="L103" s="225"/>
      <c r="O103" s="28"/>
      <c r="P103" s="28"/>
      <c r="Q103" s="28"/>
      <c r="R103" s="28"/>
    </row>
    <row r="104" spans="1:18" ht="23.25" customHeight="1">
      <c r="B104" s="30" t="s">
        <v>42</v>
      </c>
      <c r="C104" s="108" t="str">
        <f>'DANE ZBIORCZO'!B27</f>
        <v>77 40 49 328</v>
      </c>
      <c r="D104" s="106"/>
      <c r="E104" s="28"/>
      <c r="F104" s="28"/>
      <c r="G104" s="4"/>
      <c r="H104" s="4"/>
      <c r="K104" s="225" t="s">
        <v>43</v>
      </c>
      <c r="L104" s="225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A7:R7"/>
    <mergeCell ref="A8:C8"/>
    <mergeCell ref="A9:C9"/>
    <mergeCell ref="A10:C10"/>
    <mergeCell ref="A12:B12"/>
    <mergeCell ref="A13:B13"/>
    <mergeCell ref="C14:C16"/>
    <mergeCell ref="A15:B15"/>
    <mergeCell ref="A16:B16"/>
    <mergeCell ref="C11:C13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</mergeCells>
  <phoneticPr fontId="2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zoomScale="80" zoomScaleNormal="8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94" t="s">
        <v>240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7" t="s">
        <v>11</v>
      </c>
    </row>
    <row r="2" spans="1:19" ht="39" customHeight="1" thickBot="1">
      <c r="B2" s="80"/>
      <c r="C2" s="80"/>
      <c r="D2" s="80"/>
      <c r="E2" s="80"/>
      <c r="F2" s="80"/>
      <c r="G2" s="200" t="s">
        <v>108</v>
      </c>
      <c r="H2" s="200"/>
      <c r="I2" s="79" t="str">
        <f>'DANE ZBIORCZO'!B6</f>
        <v>31.12.2023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01" t="s">
        <v>72</v>
      </c>
      <c r="B3" s="202"/>
      <c r="C3" s="203"/>
      <c r="D3" s="102">
        <f>'DANE ZBIORCZO'!B8</f>
        <v>1611053</v>
      </c>
      <c r="E3" s="199" t="str">
        <f>'DANE ZBIORCZO'!B7</f>
        <v>Gmina Strzelce Opolskie</v>
      </c>
      <c r="F3" s="199"/>
      <c r="G3" s="199"/>
      <c r="H3" s="199"/>
      <c r="I3" s="19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04" t="s">
        <v>241</v>
      </c>
      <c r="B4" s="205"/>
      <c r="C4" s="197" t="s">
        <v>62</v>
      </c>
      <c r="D4" s="208" t="str">
        <f>"niespłacone zobowiązania 
na dzień "&amp;TEXT('DANE ZBIORCZO'!B6,"dd.mm.rrrr")&amp;"  (4+5+6+…+15)"</f>
        <v>niespłacone zobowiązania 
na dzień 31.12.2023 r.  (4+5+6+…+15)</v>
      </c>
      <c r="E4" s="209"/>
      <c r="F4" s="210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6"/>
    </row>
    <row r="5" spans="1:19" ht="69" customHeight="1" thickBot="1">
      <c r="A5" s="206"/>
      <c r="B5" s="207"/>
      <c r="C5" s="198"/>
      <c r="D5" s="211"/>
      <c r="E5" s="212"/>
      <c r="F5" s="213"/>
      <c r="G5" s="112" t="s">
        <v>287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10</v>
      </c>
      <c r="M5" s="112" t="s">
        <v>253</v>
      </c>
      <c r="N5" s="113" t="s">
        <v>264</v>
      </c>
      <c r="O5" s="112" t="s">
        <v>272</v>
      </c>
      <c r="P5" s="159" t="s">
        <v>277</v>
      </c>
      <c r="Q5" s="112" t="s">
        <v>283</v>
      </c>
      <c r="R5" s="114" t="s">
        <v>288</v>
      </c>
    </row>
    <row r="6" spans="1:19" ht="9.75" customHeight="1" thickBot="1">
      <c r="A6" s="228">
        <v>1</v>
      </c>
      <c r="B6" s="184"/>
      <c r="C6" s="9">
        <v>2</v>
      </c>
      <c r="D6" s="180">
        <v>3</v>
      </c>
      <c r="E6" s="181"/>
      <c r="F6" s="18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29" t="s">
        <v>101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7"/>
    </row>
    <row r="8" spans="1:19" ht="23.1" customHeight="1" thickBot="1">
      <c r="A8" s="188" t="s">
        <v>61</v>
      </c>
      <c r="B8" s="189"/>
      <c r="C8" s="190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>SUM(R11,R14,R17,R20,R23,R26,R29,R32,R35,R38)</f>
        <v>0</v>
      </c>
    </row>
    <row r="9" spans="1:19" ht="23.1" customHeight="1" thickBot="1">
      <c r="A9" s="216" t="s">
        <v>2</v>
      </c>
      <c r="B9" s="217"/>
      <c r="C9" s="218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>SUM(R12,R15,R18,R21,R24,R27,R30,R33,R36,R39)</f>
        <v>0</v>
      </c>
    </row>
    <row r="10" spans="1:19" ht="23.1" customHeight="1" thickBot="1">
      <c r="A10" s="219" t="s">
        <v>3</v>
      </c>
      <c r="B10" s="220"/>
      <c r="C10" s="221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>SUM(R13,R16,R19,R22,R25,R28,R31,R34,R37,R40)</f>
        <v>0</v>
      </c>
    </row>
    <row r="11" spans="1:19" ht="23.1" customHeight="1">
      <c r="A11" s="101" t="s">
        <v>186</v>
      </c>
      <c r="B11" s="104" t="s">
        <v>231</v>
      </c>
      <c r="C11" s="191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222" t="s">
        <v>0</v>
      </c>
      <c r="B12" s="223"/>
      <c r="C12" s="192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14" t="s">
        <v>1</v>
      </c>
      <c r="B13" s="215"/>
      <c r="C13" s="193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187</v>
      </c>
      <c r="B14" s="104" t="s">
        <v>231</v>
      </c>
      <c r="C14" s="191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222" t="s">
        <v>0</v>
      </c>
      <c r="B15" s="223"/>
      <c r="C15" s="192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14" t="s">
        <v>1</v>
      </c>
      <c r="B16" s="215"/>
      <c r="C16" s="193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188</v>
      </c>
      <c r="B17" s="104" t="s">
        <v>231</v>
      </c>
      <c r="C17" s="191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226" t="s">
        <v>0</v>
      </c>
      <c r="B18" s="227"/>
      <c r="C18" s="192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14" t="s">
        <v>1</v>
      </c>
      <c r="B19" s="215"/>
      <c r="C19" s="193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189</v>
      </c>
      <c r="B20" s="104" t="s">
        <v>231</v>
      </c>
      <c r="C20" s="191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226" t="s">
        <v>0</v>
      </c>
      <c r="B21" s="227"/>
      <c r="C21" s="192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14" t="s">
        <v>1</v>
      </c>
      <c r="B22" s="215"/>
      <c r="C22" s="193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190</v>
      </c>
      <c r="B23" s="104" t="s">
        <v>231</v>
      </c>
      <c r="C23" s="191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222" t="s">
        <v>0</v>
      </c>
      <c r="B24" s="223"/>
      <c r="C24" s="192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14" t="s">
        <v>1</v>
      </c>
      <c r="B25" s="215"/>
      <c r="C25" s="193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01" t="s">
        <v>191</v>
      </c>
      <c r="B26" s="104" t="s">
        <v>231</v>
      </c>
      <c r="C26" s="191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0">
        <f t="shared" si="7"/>
        <v>0</v>
      </c>
    </row>
    <row r="27" spans="1:18" ht="23.1" customHeight="1">
      <c r="A27" s="222" t="s">
        <v>0</v>
      </c>
      <c r="B27" s="223"/>
      <c r="C27" s="192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14" t="s">
        <v>1</v>
      </c>
      <c r="B28" s="215"/>
      <c r="C28" s="193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01" t="s">
        <v>192</v>
      </c>
      <c r="B29" s="104" t="s">
        <v>231</v>
      </c>
      <c r="C29" s="191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222" t="s">
        <v>0</v>
      </c>
      <c r="B30" s="223"/>
      <c r="C30" s="192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14" t="s">
        <v>1</v>
      </c>
      <c r="B31" s="215"/>
      <c r="C31" s="193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01" t="s">
        <v>193</v>
      </c>
      <c r="B32" s="104" t="s">
        <v>231</v>
      </c>
      <c r="C32" s="191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222" t="s">
        <v>0</v>
      </c>
      <c r="B33" s="223"/>
      <c r="C33" s="192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14" t="s">
        <v>1</v>
      </c>
      <c r="B34" s="215"/>
      <c r="C34" s="193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01" t="s">
        <v>194</v>
      </c>
      <c r="B35" s="104" t="s">
        <v>231</v>
      </c>
      <c r="C35" s="191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222" t="s">
        <v>0</v>
      </c>
      <c r="B36" s="223"/>
      <c r="C36" s="192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14" t="s">
        <v>1</v>
      </c>
      <c r="B37" s="215"/>
      <c r="C37" s="193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01" t="s">
        <v>195</v>
      </c>
      <c r="B38" s="104" t="s">
        <v>231</v>
      </c>
      <c r="C38" s="191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222" t="s">
        <v>0</v>
      </c>
      <c r="B39" s="223"/>
      <c r="C39" s="192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14" t="s">
        <v>1</v>
      </c>
      <c r="B40" s="215"/>
      <c r="C40" s="193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39</v>
      </c>
      <c r="C42" s="107" t="str">
        <f>'DANE ZBIORCZO'!B25</f>
        <v>05.02.2024r.</v>
      </c>
      <c r="D42" s="119"/>
      <c r="E42" s="28"/>
      <c r="F42" s="28"/>
      <c r="G42" s="105"/>
      <c r="H42" s="105"/>
      <c r="I42" s="117"/>
      <c r="J42" s="117"/>
      <c r="K42" s="224" t="str">
        <f>'DANE ZBIORCZO'!C34</f>
        <v>Tadeusz Goc</v>
      </c>
      <c r="L42" s="224"/>
      <c r="O42" s="28"/>
      <c r="P42" s="28"/>
      <c r="Q42" s="28"/>
      <c r="R42" s="28"/>
    </row>
    <row r="43" spans="1:18" ht="23.25" customHeight="1">
      <c r="B43" s="31" t="s">
        <v>40</v>
      </c>
      <c r="C43" s="230" t="str">
        <f>'DANE ZBIORCZO'!B26</f>
        <v>Katarzyna Szufla</v>
      </c>
      <c r="D43" s="231"/>
      <c r="E43" s="28"/>
      <c r="F43" s="28"/>
      <c r="G43" s="4"/>
      <c r="H43" s="4"/>
      <c r="K43" s="225" t="s">
        <v>41</v>
      </c>
      <c r="L43" s="225"/>
      <c r="O43" s="28"/>
      <c r="P43" s="28"/>
      <c r="Q43" s="28"/>
      <c r="R43" s="28"/>
    </row>
    <row r="44" spans="1:18" ht="23.25" customHeight="1">
      <c r="B44" s="30" t="s">
        <v>42</v>
      </c>
      <c r="C44" s="230" t="str">
        <f>'DANE ZBIORCZO'!B27</f>
        <v>77 40 49 328</v>
      </c>
      <c r="D44" s="231"/>
      <c r="E44" s="28"/>
      <c r="F44" s="28"/>
      <c r="G44" s="4"/>
      <c r="H44" s="4"/>
      <c r="K44" s="225" t="s">
        <v>43</v>
      </c>
      <c r="L44" s="225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A9:C9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A36:B36"/>
    <mergeCell ref="A37:B37"/>
    <mergeCell ref="C38:C40"/>
    <mergeCell ref="A39:B39"/>
    <mergeCell ref="A40:B40"/>
    <mergeCell ref="K42:L42"/>
    <mergeCell ref="C43:D43"/>
    <mergeCell ref="K43:L43"/>
    <mergeCell ref="C44:D44"/>
    <mergeCell ref="K44:L44"/>
  </mergeCells>
  <phoneticPr fontId="2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zoomScale="80" zoomScaleNormal="8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94" t="s">
        <v>238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7" t="s">
        <v>11</v>
      </c>
    </row>
    <row r="2" spans="1:19" ht="39" customHeight="1" thickBot="1">
      <c r="B2" s="80"/>
      <c r="C2" s="80"/>
      <c r="D2" s="80"/>
      <c r="E2" s="80"/>
      <c r="F2" s="80"/>
      <c r="G2" s="200" t="s">
        <v>108</v>
      </c>
      <c r="H2" s="200"/>
      <c r="I2" s="79" t="str">
        <f>'DANE ZBIORCZO'!B6</f>
        <v>31.12.2023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01" t="s">
        <v>72</v>
      </c>
      <c r="B3" s="202"/>
      <c r="C3" s="203"/>
      <c r="D3" s="102">
        <f>'DANE ZBIORCZO'!B8</f>
        <v>1611053</v>
      </c>
      <c r="E3" s="199" t="str">
        <f>'DANE ZBIORCZO'!B7</f>
        <v>Gmina Strzelce Opolskie</v>
      </c>
      <c r="F3" s="199"/>
      <c r="G3" s="199"/>
      <c r="H3" s="199"/>
      <c r="I3" s="19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04" t="s">
        <v>239</v>
      </c>
      <c r="B4" s="205"/>
      <c r="C4" s="197" t="s">
        <v>62</v>
      </c>
      <c r="D4" s="208" t="str">
        <f>"niespłacone zobowiązania 
na dzień "&amp;TEXT('DANE ZBIORCZO'!B6,"dd.mm.rrrr")&amp;"  (4+5+6+…+15)"</f>
        <v>niespłacone zobowiązania 
na dzień 31.12.2023 r.  (4+5+6+…+15)</v>
      </c>
      <c r="E4" s="209"/>
      <c r="F4" s="210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6"/>
    </row>
    <row r="5" spans="1:19" ht="69" customHeight="1" thickBot="1">
      <c r="A5" s="206"/>
      <c r="B5" s="207"/>
      <c r="C5" s="198"/>
      <c r="D5" s="211"/>
      <c r="E5" s="212"/>
      <c r="F5" s="213"/>
      <c r="G5" s="112" t="s">
        <v>287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10</v>
      </c>
      <c r="M5" s="112" t="s">
        <v>253</v>
      </c>
      <c r="N5" s="113" t="s">
        <v>264</v>
      </c>
      <c r="O5" s="112" t="s">
        <v>272</v>
      </c>
      <c r="P5" s="159" t="s">
        <v>277</v>
      </c>
      <c r="Q5" s="112" t="s">
        <v>283</v>
      </c>
      <c r="R5" s="114" t="s">
        <v>288</v>
      </c>
    </row>
    <row r="6" spans="1:19" ht="9.75" customHeight="1" thickBot="1">
      <c r="A6" s="228">
        <v>1</v>
      </c>
      <c r="B6" s="184"/>
      <c r="C6" s="9">
        <v>2</v>
      </c>
      <c r="D6" s="180">
        <v>3</v>
      </c>
      <c r="E6" s="181"/>
      <c r="F6" s="18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29" t="s">
        <v>107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7"/>
    </row>
    <row r="8" spans="1:19" ht="23.1" customHeight="1" thickBot="1">
      <c r="A8" s="188" t="s">
        <v>61</v>
      </c>
      <c r="B8" s="189"/>
      <c r="C8" s="190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>SUM(R11,R14,R17,R20,R23,R26,R29,R32,R35,R38)</f>
        <v>0</v>
      </c>
    </row>
    <row r="9" spans="1:19" ht="23.1" customHeight="1" thickBot="1">
      <c r="A9" s="216" t="s">
        <v>2</v>
      </c>
      <c r="B9" s="217"/>
      <c r="C9" s="218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>SUM(R12,R15,R18,R21,R24,R27,R30,R33,R36,R39)</f>
        <v>0</v>
      </c>
    </row>
    <row r="10" spans="1:19" ht="23.1" customHeight="1" thickBot="1">
      <c r="A10" s="219" t="s">
        <v>3</v>
      </c>
      <c r="B10" s="220"/>
      <c r="C10" s="221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>SUM(R13,R16,R19,R22,R25,R28,R31,R34,R37,R40)</f>
        <v>0</v>
      </c>
    </row>
    <row r="11" spans="1:19" ht="23.1" customHeight="1">
      <c r="A11" s="101" t="s">
        <v>186</v>
      </c>
      <c r="B11" s="104" t="s">
        <v>231</v>
      </c>
      <c r="C11" s="191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222" t="s">
        <v>0</v>
      </c>
      <c r="B12" s="223"/>
      <c r="C12" s="192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14" t="s">
        <v>1</v>
      </c>
      <c r="B13" s="215"/>
      <c r="C13" s="193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187</v>
      </c>
      <c r="B14" s="104" t="s">
        <v>231</v>
      </c>
      <c r="C14" s="191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222" t="s">
        <v>0</v>
      </c>
      <c r="B15" s="223"/>
      <c r="C15" s="192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14" t="s">
        <v>1</v>
      </c>
      <c r="B16" s="215"/>
      <c r="C16" s="193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188</v>
      </c>
      <c r="B17" s="104" t="s">
        <v>231</v>
      </c>
      <c r="C17" s="191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226" t="s">
        <v>0</v>
      </c>
      <c r="B18" s="227"/>
      <c r="C18" s="192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14" t="s">
        <v>1</v>
      </c>
      <c r="B19" s="215"/>
      <c r="C19" s="193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189</v>
      </c>
      <c r="B20" s="104" t="s">
        <v>231</v>
      </c>
      <c r="C20" s="191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226" t="s">
        <v>0</v>
      </c>
      <c r="B21" s="227"/>
      <c r="C21" s="192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14" t="s">
        <v>1</v>
      </c>
      <c r="B22" s="215"/>
      <c r="C22" s="193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190</v>
      </c>
      <c r="B23" s="104" t="s">
        <v>231</v>
      </c>
      <c r="C23" s="191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222" t="s">
        <v>0</v>
      </c>
      <c r="B24" s="223"/>
      <c r="C24" s="192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14" t="s">
        <v>1</v>
      </c>
      <c r="B25" s="215"/>
      <c r="C25" s="193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01" t="s">
        <v>191</v>
      </c>
      <c r="B26" s="104" t="s">
        <v>231</v>
      </c>
      <c r="C26" s="191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0">
        <f t="shared" si="7"/>
        <v>0</v>
      </c>
    </row>
    <row r="27" spans="1:18" ht="23.1" customHeight="1">
      <c r="A27" s="222" t="s">
        <v>0</v>
      </c>
      <c r="B27" s="223"/>
      <c r="C27" s="192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14" t="s">
        <v>1</v>
      </c>
      <c r="B28" s="215"/>
      <c r="C28" s="193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01" t="s">
        <v>192</v>
      </c>
      <c r="B29" s="104" t="s">
        <v>231</v>
      </c>
      <c r="C29" s="191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222" t="s">
        <v>0</v>
      </c>
      <c r="B30" s="223"/>
      <c r="C30" s="192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14" t="s">
        <v>1</v>
      </c>
      <c r="B31" s="215"/>
      <c r="C31" s="193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01" t="s">
        <v>193</v>
      </c>
      <c r="B32" s="104" t="s">
        <v>231</v>
      </c>
      <c r="C32" s="191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222" t="s">
        <v>0</v>
      </c>
      <c r="B33" s="223"/>
      <c r="C33" s="192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14" t="s">
        <v>1</v>
      </c>
      <c r="B34" s="215"/>
      <c r="C34" s="193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01" t="s">
        <v>194</v>
      </c>
      <c r="B35" s="104" t="s">
        <v>231</v>
      </c>
      <c r="C35" s="191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222" t="s">
        <v>0</v>
      </c>
      <c r="B36" s="223"/>
      <c r="C36" s="192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14" t="s">
        <v>1</v>
      </c>
      <c r="B37" s="215"/>
      <c r="C37" s="193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01" t="s">
        <v>195</v>
      </c>
      <c r="B38" s="104" t="s">
        <v>231</v>
      </c>
      <c r="C38" s="191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222" t="s">
        <v>0</v>
      </c>
      <c r="B39" s="223"/>
      <c r="C39" s="192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14" t="s">
        <v>1</v>
      </c>
      <c r="B40" s="215"/>
      <c r="C40" s="193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39</v>
      </c>
      <c r="C42" s="120" t="str">
        <f>'DANE ZBIORCZO'!B25</f>
        <v>05.02.2024r.</v>
      </c>
      <c r="D42"/>
      <c r="E42" s="28"/>
      <c r="F42" s="28"/>
      <c r="G42" s="105"/>
      <c r="H42" s="109"/>
      <c r="I42" s="118"/>
      <c r="J42" s="118"/>
      <c r="K42" s="224" t="str">
        <f>'DANE ZBIORCZO'!C34</f>
        <v>Tadeusz Goc</v>
      </c>
      <c r="L42" s="224"/>
      <c r="O42" s="28"/>
      <c r="P42" s="28"/>
      <c r="Q42" s="28"/>
      <c r="R42" s="28"/>
    </row>
    <row r="43" spans="1:18" ht="23.25" customHeight="1">
      <c r="B43" s="31" t="s">
        <v>40</v>
      </c>
      <c r="C43" s="232" t="str">
        <f>'DANE ZBIORCZO'!B26</f>
        <v>Katarzyna Szufla</v>
      </c>
      <c r="D43" s="232"/>
      <c r="E43" s="28"/>
      <c r="F43" s="28"/>
      <c r="G43" s="4"/>
      <c r="H43" s="4"/>
      <c r="K43" s="225" t="s">
        <v>41</v>
      </c>
      <c r="L43" s="225"/>
      <c r="O43" s="28"/>
      <c r="P43" s="28"/>
      <c r="Q43" s="28"/>
      <c r="R43" s="28"/>
    </row>
    <row r="44" spans="1:18" ht="23.25" customHeight="1">
      <c r="B44" s="30" t="s">
        <v>42</v>
      </c>
      <c r="C44" s="232" t="str">
        <f>'DANE ZBIORCZO'!B27</f>
        <v>77 40 49 328</v>
      </c>
      <c r="D44" s="232"/>
      <c r="E44" s="28"/>
      <c r="F44" s="28"/>
      <c r="G44" s="4"/>
      <c r="H44" s="4"/>
      <c r="K44" s="225" t="s">
        <v>43</v>
      </c>
      <c r="L44" s="225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A9:C9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A36:B36"/>
    <mergeCell ref="A37:B37"/>
    <mergeCell ref="C38:C40"/>
    <mergeCell ref="A39:B39"/>
    <mergeCell ref="A40:B40"/>
    <mergeCell ref="K42:L42"/>
    <mergeCell ref="C43:D43"/>
    <mergeCell ref="K43:L43"/>
    <mergeCell ref="C44:D44"/>
    <mergeCell ref="K44:L44"/>
  </mergeCells>
  <phoneticPr fontId="2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zoomScale="80" zoomScaleNormal="8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94" t="s">
        <v>232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7" t="s">
        <v>11</v>
      </c>
    </row>
    <row r="2" spans="1:19" ht="39" customHeight="1" thickBot="1">
      <c r="B2" s="80"/>
      <c r="C2" s="80"/>
      <c r="D2" s="80"/>
      <c r="E2" s="80"/>
      <c r="F2" s="80"/>
      <c r="G2" s="200" t="s">
        <v>108</v>
      </c>
      <c r="H2" s="200"/>
      <c r="I2" s="79" t="str">
        <f>'DANE ZBIORCZO'!B6</f>
        <v>31.12.2023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01" t="s">
        <v>72</v>
      </c>
      <c r="B3" s="202"/>
      <c r="C3" s="203"/>
      <c r="D3" s="102">
        <f>'DANE ZBIORCZO'!B8</f>
        <v>1611053</v>
      </c>
      <c r="E3" s="199" t="str">
        <f>'DANE ZBIORCZO'!B7</f>
        <v>Gmina Strzelce Opolskie</v>
      </c>
      <c r="F3" s="199"/>
      <c r="G3" s="199"/>
      <c r="H3" s="199"/>
      <c r="I3" s="19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04" t="s">
        <v>262</v>
      </c>
      <c r="B4" s="205"/>
      <c r="C4" s="197" t="s">
        <v>62</v>
      </c>
      <c r="D4" s="208" t="str">
        <f>"niespłacone zobowiązania 
na dzień "&amp;TEXT('DANE ZBIORCZO'!B6,"dd.mm.rrrr")&amp;"  (4+5+6+…+15)"</f>
        <v>niespłacone zobowiązania 
na dzień 31.12.2023 r.  (4+5+6+…+15)</v>
      </c>
      <c r="E4" s="209"/>
      <c r="F4" s="210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6"/>
    </row>
    <row r="5" spans="1:19" ht="69" customHeight="1" thickBot="1">
      <c r="A5" s="206"/>
      <c r="B5" s="207"/>
      <c r="C5" s="198"/>
      <c r="D5" s="211"/>
      <c r="E5" s="212"/>
      <c r="F5" s="213"/>
      <c r="G5" s="112" t="s">
        <v>287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10</v>
      </c>
      <c r="M5" s="112" t="s">
        <v>253</v>
      </c>
      <c r="N5" s="113" t="s">
        <v>264</v>
      </c>
      <c r="O5" s="112" t="s">
        <v>272</v>
      </c>
      <c r="P5" s="159" t="s">
        <v>277</v>
      </c>
      <c r="Q5" s="112" t="s">
        <v>283</v>
      </c>
      <c r="R5" s="114" t="s">
        <v>288</v>
      </c>
    </row>
    <row r="6" spans="1:19" ht="9.75" customHeight="1" thickBot="1">
      <c r="A6" s="228">
        <v>1</v>
      </c>
      <c r="B6" s="184"/>
      <c r="C6" s="9">
        <v>2</v>
      </c>
      <c r="D6" s="180">
        <v>3</v>
      </c>
      <c r="E6" s="181"/>
      <c r="F6" s="18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29" t="s">
        <v>73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7"/>
    </row>
    <row r="8" spans="1:19" ht="23.1" customHeight="1" thickBot="1">
      <c r="A8" s="188" t="s">
        <v>61</v>
      </c>
      <c r="B8" s="189"/>
      <c r="C8" s="190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>SUM(R11,R14,R17,R20,R23,R26,R29,R32,R35,R38)</f>
        <v>0</v>
      </c>
    </row>
    <row r="9" spans="1:19" ht="23.1" customHeight="1" thickBot="1">
      <c r="A9" s="216" t="s">
        <v>2</v>
      </c>
      <c r="B9" s="217"/>
      <c r="C9" s="218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>SUM(R12,R15,R18,R21,R24,R27,R30,R33,R36,R39)</f>
        <v>0</v>
      </c>
    </row>
    <row r="10" spans="1:19" ht="23.1" customHeight="1" thickBot="1">
      <c r="A10" s="219" t="s">
        <v>3</v>
      </c>
      <c r="B10" s="220"/>
      <c r="C10" s="221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>SUM(R13,R16,R19,R22,R25,R28,R31,R34,R37,R40)</f>
        <v>0</v>
      </c>
    </row>
    <row r="11" spans="1:19" ht="23.1" customHeight="1">
      <c r="A11" s="101" t="s">
        <v>186</v>
      </c>
      <c r="B11" s="104" t="s">
        <v>231</v>
      </c>
      <c r="C11" s="191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222" t="s">
        <v>0</v>
      </c>
      <c r="B12" s="223"/>
      <c r="C12" s="192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14" t="s">
        <v>1</v>
      </c>
      <c r="B13" s="215"/>
      <c r="C13" s="193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187</v>
      </c>
      <c r="B14" s="104" t="s">
        <v>231</v>
      </c>
      <c r="C14" s="191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222" t="s">
        <v>0</v>
      </c>
      <c r="B15" s="223"/>
      <c r="C15" s="192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14" t="s">
        <v>1</v>
      </c>
      <c r="B16" s="215"/>
      <c r="C16" s="193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188</v>
      </c>
      <c r="B17" s="104" t="s">
        <v>231</v>
      </c>
      <c r="C17" s="191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226" t="s">
        <v>0</v>
      </c>
      <c r="B18" s="227"/>
      <c r="C18" s="192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14" t="s">
        <v>1</v>
      </c>
      <c r="B19" s="215"/>
      <c r="C19" s="193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189</v>
      </c>
      <c r="B20" s="104" t="s">
        <v>231</v>
      </c>
      <c r="C20" s="191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226" t="s">
        <v>0</v>
      </c>
      <c r="B21" s="227"/>
      <c r="C21" s="192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14" t="s">
        <v>1</v>
      </c>
      <c r="B22" s="215"/>
      <c r="C22" s="193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190</v>
      </c>
      <c r="B23" s="104" t="s">
        <v>231</v>
      </c>
      <c r="C23" s="191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222" t="s">
        <v>0</v>
      </c>
      <c r="B24" s="223"/>
      <c r="C24" s="192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14" t="s">
        <v>1</v>
      </c>
      <c r="B25" s="215"/>
      <c r="C25" s="193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01" t="s">
        <v>191</v>
      </c>
      <c r="B26" s="104" t="s">
        <v>231</v>
      </c>
      <c r="C26" s="191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0">
        <f t="shared" si="7"/>
        <v>0</v>
      </c>
    </row>
    <row r="27" spans="1:18" ht="23.1" customHeight="1">
      <c r="A27" s="222" t="s">
        <v>0</v>
      </c>
      <c r="B27" s="223"/>
      <c r="C27" s="192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14" t="s">
        <v>1</v>
      </c>
      <c r="B28" s="215"/>
      <c r="C28" s="193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01" t="s">
        <v>192</v>
      </c>
      <c r="B29" s="104" t="s">
        <v>231</v>
      </c>
      <c r="C29" s="191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222" t="s">
        <v>0</v>
      </c>
      <c r="B30" s="223"/>
      <c r="C30" s="192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14" t="s">
        <v>1</v>
      </c>
      <c r="B31" s="215"/>
      <c r="C31" s="193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01" t="s">
        <v>193</v>
      </c>
      <c r="B32" s="104" t="s">
        <v>231</v>
      </c>
      <c r="C32" s="191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222" t="s">
        <v>0</v>
      </c>
      <c r="B33" s="223"/>
      <c r="C33" s="192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14" t="s">
        <v>1</v>
      </c>
      <c r="B34" s="215"/>
      <c r="C34" s="193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01" t="s">
        <v>194</v>
      </c>
      <c r="B35" s="104" t="s">
        <v>231</v>
      </c>
      <c r="C35" s="191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222" t="s">
        <v>0</v>
      </c>
      <c r="B36" s="223"/>
      <c r="C36" s="192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14" t="s">
        <v>1</v>
      </c>
      <c r="B37" s="215"/>
      <c r="C37" s="193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01" t="s">
        <v>195</v>
      </c>
      <c r="B38" s="104" t="s">
        <v>231</v>
      </c>
      <c r="C38" s="191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222" t="s">
        <v>0</v>
      </c>
      <c r="B39" s="223"/>
      <c r="C39" s="192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14" t="s">
        <v>1</v>
      </c>
      <c r="B40" s="215"/>
      <c r="C40" s="193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234" t="s">
        <v>263</v>
      </c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8"/>
      <c r="R41" s="28"/>
    </row>
    <row r="42" spans="1:18" ht="78" customHeight="1">
      <c r="B42" s="161" t="s">
        <v>284</v>
      </c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28"/>
      <c r="R42" s="28"/>
    </row>
    <row r="43" spans="1:18" ht="20.25" customHeight="1">
      <c r="B43" s="30" t="s">
        <v>39</v>
      </c>
      <c r="C43" s="107" t="str">
        <f>'DANE ZBIORCZO'!B25</f>
        <v>05.02.2024r.</v>
      </c>
      <c r="D43" s="116"/>
      <c r="E43" s="28"/>
      <c r="F43" s="28"/>
      <c r="G43" s="105"/>
      <c r="H43" s="105"/>
      <c r="I43" s="117"/>
      <c r="J43" s="117"/>
      <c r="K43" s="224" t="str">
        <f>'DANE ZBIORCZO'!C34</f>
        <v>Tadeusz Goc</v>
      </c>
      <c r="L43" s="224"/>
      <c r="O43" s="28"/>
      <c r="P43" s="28"/>
      <c r="Q43" s="28"/>
      <c r="R43" s="28"/>
    </row>
    <row r="44" spans="1:18" ht="23.25" customHeight="1">
      <c r="B44" s="31" t="s">
        <v>40</v>
      </c>
      <c r="C44" s="233" t="str">
        <f>'DANE ZBIORCZO'!B26</f>
        <v>Katarzyna Szufla</v>
      </c>
      <c r="D44" s="233"/>
      <c r="E44" s="28"/>
      <c r="F44" s="28"/>
      <c r="G44" s="4"/>
      <c r="H44" s="4"/>
      <c r="K44" s="225" t="s">
        <v>41</v>
      </c>
      <c r="L44" s="225"/>
      <c r="O44" s="28"/>
      <c r="P44" s="28"/>
      <c r="Q44" s="28"/>
      <c r="R44" s="28"/>
    </row>
    <row r="45" spans="1:18" ht="23.25" customHeight="1">
      <c r="B45" s="30" t="s">
        <v>42</v>
      </c>
      <c r="C45" s="233" t="str">
        <f>'DANE ZBIORCZO'!B27</f>
        <v>77 40 49 328</v>
      </c>
      <c r="D45" s="233"/>
      <c r="E45" s="28"/>
      <c r="F45" s="28"/>
      <c r="G45" s="4"/>
      <c r="H45" s="4"/>
      <c r="K45" s="225" t="s">
        <v>43</v>
      </c>
      <c r="L45" s="225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5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899999999999999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1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899999999999999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1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51"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B41:P41"/>
    <mergeCell ref="A36:B36"/>
    <mergeCell ref="A37:B37"/>
    <mergeCell ref="C38:C40"/>
    <mergeCell ref="A39:B39"/>
    <mergeCell ref="A40:B40"/>
    <mergeCell ref="K43:L43"/>
    <mergeCell ref="C44:D44"/>
    <mergeCell ref="K44:L44"/>
    <mergeCell ref="C45:D45"/>
    <mergeCell ref="K45:L45"/>
  </mergeCells>
  <phoneticPr fontId="2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zoomScale="80" zoomScaleNormal="8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94" t="s">
        <v>235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7" t="s">
        <v>11</v>
      </c>
    </row>
    <row r="2" spans="1:19" ht="39" customHeight="1" thickBot="1">
      <c r="B2" s="80"/>
      <c r="C2" s="80"/>
      <c r="D2" s="80"/>
      <c r="E2" s="80"/>
      <c r="F2" s="80"/>
      <c r="G2" s="200" t="s">
        <v>108</v>
      </c>
      <c r="H2" s="200"/>
      <c r="I2" s="79" t="str">
        <f>'DANE ZBIORCZO'!B6</f>
        <v>31.12.2023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01" t="s">
        <v>72</v>
      </c>
      <c r="B3" s="202"/>
      <c r="C3" s="203"/>
      <c r="D3" s="102">
        <f>'DANE ZBIORCZO'!B8</f>
        <v>1611053</v>
      </c>
      <c r="E3" s="199" t="str">
        <f>'DANE ZBIORCZO'!B7</f>
        <v>Gmina Strzelce Opolskie</v>
      </c>
      <c r="F3" s="199"/>
      <c r="G3" s="199"/>
      <c r="H3" s="199"/>
      <c r="I3" s="19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04" t="s">
        <v>237</v>
      </c>
      <c r="B4" s="205"/>
      <c r="C4" s="197" t="s">
        <v>236</v>
      </c>
      <c r="D4" s="208" t="str">
        <f>"niespłacone zobowiązania 
na dzień "&amp;TEXT('DANE ZBIORCZO'!B6,"dd.mm.rrrr")&amp;"  (4+5+6+…+15)"</f>
        <v>niespłacone zobowiązania 
na dzień 31.12.2023 r.  (4+5+6+…+15)</v>
      </c>
      <c r="E4" s="209"/>
      <c r="F4" s="210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6"/>
    </row>
    <row r="5" spans="1:19" ht="69" customHeight="1" thickBot="1">
      <c r="A5" s="206"/>
      <c r="B5" s="207"/>
      <c r="C5" s="198"/>
      <c r="D5" s="211"/>
      <c r="E5" s="212"/>
      <c r="F5" s="213"/>
      <c r="G5" s="112" t="s">
        <v>287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10</v>
      </c>
      <c r="M5" s="112" t="s">
        <v>253</v>
      </c>
      <c r="N5" s="113" t="s">
        <v>264</v>
      </c>
      <c r="O5" s="112" t="s">
        <v>272</v>
      </c>
      <c r="P5" s="159" t="s">
        <v>277</v>
      </c>
      <c r="Q5" s="112" t="s">
        <v>283</v>
      </c>
      <c r="R5" s="114" t="s">
        <v>288</v>
      </c>
    </row>
    <row r="6" spans="1:19" ht="9.75" customHeight="1" thickBot="1">
      <c r="A6" s="228">
        <v>1</v>
      </c>
      <c r="B6" s="184"/>
      <c r="C6" s="9">
        <v>2</v>
      </c>
      <c r="D6" s="180">
        <v>3</v>
      </c>
      <c r="E6" s="181"/>
      <c r="F6" s="18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29" t="s">
        <v>29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7"/>
    </row>
    <row r="8" spans="1:19" ht="23.1" customHeight="1" thickBot="1">
      <c r="A8" s="188" t="s">
        <v>61</v>
      </c>
      <c r="B8" s="189"/>
      <c r="C8" s="190"/>
      <c r="D8" s="13">
        <f>SUM(D11:D65536)</f>
        <v>0</v>
      </c>
      <c r="E8" s="14" t="s">
        <v>11</v>
      </c>
      <c r="F8" s="14" t="s">
        <v>11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 t="shared" si="0"/>
        <v>0</v>
      </c>
    </row>
    <row r="9" spans="1:19" ht="23.1" customHeight="1" thickBot="1">
      <c r="A9" s="216" t="s">
        <v>2</v>
      </c>
      <c r="B9" s="217"/>
      <c r="C9" s="218"/>
      <c r="D9" s="14" t="s">
        <v>11</v>
      </c>
      <c r="E9" s="13">
        <f>SUM(E11:E65536)</f>
        <v>0</v>
      </c>
      <c r="F9" s="14" t="s">
        <v>11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 t="shared" si="1"/>
        <v>0</v>
      </c>
    </row>
    <row r="10" spans="1:19" ht="23.1" customHeight="1" thickBot="1">
      <c r="A10" s="219" t="s">
        <v>3</v>
      </c>
      <c r="B10" s="220"/>
      <c r="C10" s="221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 t="shared" si="1"/>
        <v>0</v>
      </c>
    </row>
    <row r="11" spans="1:19" ht="23.1" customHeight="1">
      <c r="A11" s="101" t="s">
        <v>186</v>
      </c>
      <c r="B11" s="104" t="s">
        <v>231</v>
      </c>
      <c r="C11" s="191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222" t="s">
        <v>0</v>
      </c>
      <c r="B12" s="223"/>
      <c r="C12" s="192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14" t="s">
        <v>1</v>
      </c>
      <c r="B13" s="215"/>
      <c r="C13" s="193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187</v>
      </c>
      <c r="B14" s="104" t="s">
        <v>231</v>
      </c>
      <c r="C14" s="191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222" t="s">
        <v>0</v>
      </c>
      <c r="B15" s="223"/>
      <c r="C15" s="192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14" t="s">
        <v>1</v>
      </c>
      <c r="B16" s="215"/>
      <c r="C16" s="193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188</v>
      </c>
      <c r="B17" s="104" t="s">
        <v>231</v>
      </c>
      <c r="C17" s="191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226" t="s">
        <v>0</v>
      </c>
      <c r="B18" s="227"/>
      <c r="C18" s="192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14" t="s">
        <v>1</v>
      </c>
      <c r="B19" s="215"/>
      <c r="C19" s="193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189</v>
      </c>
      <c r="B20" s="104" t="s">
        <v>231</v>
      </c>
      <c r="C20" s="191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226" t="s">
        <v>0</v>
      </c>
      <c r="B21" s="227"/>
      <c r="C21" s="192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14" t="s">
        <v>1</v>
      </c>
      <c r="B22" s="215"/>
      <c r="C22" s="193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190</v>
      </c>
      <c r="B23" s="104" t="s">
        <v>231</v>
      </c>
      <c r="C23" s="191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222" t="s">
        <v>0</v>
      </c>
      <c r="B24" s="223"/>
      <c r="C24" s="192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14" t="s">
        <v>1</v>
      </c>
      <c r="B25" s="215"/>
      <c r="C25" s="193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39</v>
      </c>
      <c r="C27" s="107" t="str">
        <f>'DANE ZBIORCZO'!B25</f>
        <v>05.02.2024r.</v>
      </c>
      <c r="D27" s="116"/>
      <c r="E27" s="28"/>
      <c r="F27" s="28"/>
      <c r="G27" s="105"/>
      <c r="H27" s="105"/>
      <c r="I27" s="117"/>
      <c r="J27" s="117"/>
      <c r="K27" s="224" t="str">
        <f>'DANE ZBIORCZO'!C34</f>
        <v>Tadeusz Goc</v>
      </c>
      <c r="L27" s="224"/>
      <c r="O27" s="28"/>
      <c r="P27" s="28"/>
      <c r="Q27" s="28"/>
      <c r="R27" s="28"/>
    </row>
    <row r="28" spans="1:18" ht="23.25" customHeight="1">
      <c r="B28" s="31" t="s">
        <v>40</v>
      </c>
      <c r="C28" s="233" t="str">
        <f>'DANE ZBIORCZO'!B26</f>
        <v>Katarzyna Szufla</v>
      </c>
      <c r="D28" s="233"/>
      <c r="E28" s="28"/>
      <c r="F28" s="28"/>
      <c r="G28" s="4"/>
      <c r="H28" s="4"/>
      <c r="K28" s="225" t="s">
        <v>41</v>
      </c>
      <c r="L28" s="225"/>
      <c r="O28" s="28"/>
      <c r="P28" s="28"/>
      <c r="Q28" s="28"/>
      <c r="R28" s="28"/>
    </row>
    <row r="29" spans="1:18" ht="23.25" customHeight="1">
      <c r="B29" s="30" t="s">
        <v>42</v>
      </c>
      <c r="C29" s="233" t="str">
        <f>'DANE ZBIORCZO'!B27</f>
        <v>77 40 49 328</v>
      </c>
      <c r="D29" s="233"/>
      <c r="E29" s="28"/>
      <c r="F29" s="28"/>
      <c r="G29" s="4"/>
      <c r="H29" s="4"/>
      <c r="K29" s="225" t="s">
        <v>43</v>
      </c>
      <c r="L29" s="225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5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5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5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5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899999999999999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15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15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899999999999999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4"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C20:C22"/>
    <mergeCell ref="A21:B21"/>
    <mergeCell ref="A22:B22"/>
    <mergeCell ref="C23:C25"/>
    <mergeCell ref="A24:B24"/>
    <mergeCell ref="A25:B25"/>
    <mergeCell ref="C29:D29"/>
    <mergeCell ref="K29:L29"/>
    <mergeCell ref="K27:L27"/>
    <mergeCell ref="C28:D28"/>
    <mergeCell ref="K28:L28"/>
  </mergeCells>
  <phoneticPr fontId="2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scaleWithDoc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zoomScaleNormal="100" workbookViewId="0"/>
  </sheetViews>
  <sheetFormatPr defaultRowHeight="12.75"/>
  <cols>
    <col min="1" max="1" width="5.140625" style="32" customWidth="1"/>
    <col min="2" max="2" width="65" style="32" customWidth="1"/>
    <col min="3" max="3" width="14.7109375" style="32" customWidth="1"/>
    <col min="4" max="7" width="19.5703125" style="32" customWidth="1"/>
    <col min="8" max="8" width="2" style="32" customWidth="1"/>
    <col min="9" max="9" width="17.7109375" style="32" customWidth="1"/>
    <col min="10" max="16384" width="9.140625" style="32"/>
  </cols>
  <sheetData>
    <row r="1" spans="1:11" ht="15.75">
      <c r="B1" s="33" t="s">
        <v>74</v>
      </c>
      <c r="H1" s="34"/>
      <c r="K1" s="35"/>
    </row>
    <row r="2" spans="1:11">
      <c r="G2" s="241"/>
      <c r="H2" s="241"/>
    </row>
    <row r="3" spans="1:11">
      <c r="B3" s="36" t="s">
        <v>31</v>
      </c>
      <c r="C3" s="242" t="str">
        <f>KREDYTY!E3</f>
        <v>Gmina Strzelce Opolskie</v>
      </c>
      <c r="D3" s="242"/>
      <c r="E3" s="242"/>
    </row>
    <row r="4" spans="1:11">
      <c r="B4" s="36" t="s">
        <v>32</v>
      </c>
      <c r="C4" s="37">
        <f>KREDYTY!D3</f>
        <v>1611053</v>
      </c>
    </row>
    <row r="6" spans="1:11" ht="15.75">
      <c r="B6" s="38" t="s">
        <v>96</v>
      </c>
      <c r="C6" s="81" t="s">
        <v>60</v>
      </c>
      <c r="D6" s="82" t="str">
        <f>'DANE ZBIORCZO'!B6</f>
        <v>31.12.2023 r.</v>
      </c>
    </row>
    <row r="7" spans="1:11" ht="40.5" customHeight="1">
      <c r="B7" s="243" t="s">
        <v>75</v>
      </c>
      <c r="C7" s="243"/>
      <c r="D7" s="243"/>
      <c r="E7" s="243"/>
      <c r="F7" s="243"/>
      <c r="G7" s="243"/>
    </row>
    <row r="8" spans="1:11" ht="32.25" customHeight="1">
      <c r="A8" s="39" t="s">
        <v>36</v>
      </c>
      <c r="B8" s="39" t="s">
        <v>267</v>
      </c>
      <c r="C8" s="144" t="s">
        <v>58</v>
      </c>
      <c r="D8" s="236" t="s">
        <v>44</v>
      </c>
      <c r="E8" s="237"/>
      <c r="F8" s="237"/>
      <c r="G8" s="238"/>
    </row>
    <row r="9" spans="1:11" ht="51">
      <c r="A9" s="40">
        <v>1</v>
      </c>
      <c r="B9" s="41" t="s">
        <v>57</v>
      </c>
      <c r="C9" s="42">
        <v>0</v>
      </c>
      <c r="D9" s="235" t="s">
        <v>306</v>
      </c>
      <c r="E9" s="235"/>
      <c r="F9" s="235"/>
      <c r="G9" s="235"/>
    </row>
    <row r="10" spans="1:11" ht="18" customHeight="1">
      <c r="A10" s="40">
        <v>2</v>
      </c>
      <c r="B10" s="41" t="s">
        <v>45</v>
      </c>
      <c r="C10" s="42">
        <v>0</v>
      </c>
      <c r="D10" s="235" t="s">
        <v>306</v>
      </c>
      <c r="E10" s="235"/>
      <c r="F10" s="235"/>
      <c r="G10" s="235"/>
    </row>
    <row r="11" spans="1:11" ht="18" customHeight="1">
      <c r="A11" s="40">
        <v>3</v>
      </c>
      <c r="B11" s="41" t="s">
        <v>46</v>
      </c>
      <c r="C11" s="42">
        <v>0</v>
      </c>
      <c r="D11" s="235" t="s">
        <v>306</v>
      </c>
      <c r="E11" s="235"/>
      <c r="F11" s="235"/>
      <c r="G11" s="235"/>
    </row>
    <row r="12" spans="1:11" ht="18" customHeight="1">
      <c r="A12" s="40">
        <v>4</v>
      </c>
      <c r="B12" s="41" t="s">
        <v>47</v>
      </c>
      <c r="C12" s="42">
        <v>0</v>
      </c>
      <c r="D12" s="235" t="s">
        <v>306</v>
      </c>
      <c r="E12" s="235"/>
      <c r="F12" s="235"/>
      <c r="G12" s="235"/>
    </row>
    <row r="13" spans="1:11" ht="81.75" customHeight="1">
      <c r="A13" s="40">
        <v>5</v>
      </c>
      <c r="B13" s="143" t="s">
        <v>268</v>
      </c>
      <c r="C13" s="42">
        <v>0</v>
      </c>
      <c r="D13" s="235" t="s">
        <v>306</v>
      </c>
      <c r="E13" s="235"/>
      <c r="F13" s="235"/>
      <c r="G13" s="235"/>
    </row>
    <row r="14" spans="1:11" ht="38.25">
      <c r="A14" s="40">
        <v>6</v>
      </c>
      <c r="B14" s="41" t="s">
        <v>48</v>
      </c>
      <c r="C14" s="42">
        <v>0</v>
      </c>
      <c r="D14" s="235" t="s">
        <v>306</v>
      </c>
      <c r="E14" s="235"/>
      <c r="F14" s="235"/>
      <c r="G14" s="235"/>
    </row>
    <row r="15" spans="1:11" ht="25.5">
      <c r="A15" s="40">
        <v>7</v>
      </c>
      <c r="B15" s="41" t="s">
        <v>49</v>
      </c>
      <c r="C15" s="42">
        <v>0</v>
      </c>
      <c r="D15" s="235" t="s">
        <v>306</v>
      </c>
      <c r="E15" s="235"/>
      <c r="F15" s="235"/>
      <c r="G15" s="235"/>
    </row>
    <row r="16" spans="1:11" ht="38.25">
      <c r="A16" s="40">
        <v>8</v>
      </c>
      <c r="B16" s="41" t="s">
        <v>50</v>
      </c>
      <c r="C16" s="42">
        <v>0</v>
      </c>
      <c r="D16" s="235" t="s">
        <v>306</v>
      </c>
      <c r="E16" s="235"/>
      <c r="F16" s="235"/>
      <c r="G16" s="235"/>
    </row>
    <row r="17" spans="1:12" ht="38.25">
      <c r="A17" s="40">
        <v>9</v>
      </c>
      <c r="B17" s="41" t="s">
        <v>51</v>
      </c>
      <c r="C17" s="42">
        <v>0</v>
      </c>
      <c r="D17" s="235" t="s">
        <v>306</v>
      </c>
      <c r="E17" s="235"/>
      <c r="F17" s="235"/>
      <c r="G17" s="235"/>
      <c r="H17" s="43"/>
      <c r="I17" s="44"/>
      <c r="J17" s="44"/>
      <c r="K17" s="44"/>
      <c r="L17" s="44"/>
    </row>
    <row r="18" spans="1:12" ht="25.5">
      <c r="A18" s="40">
        <v>10</v>
      </c>
      <c r="B18" s="41" t="s">
        <v>52</v>
      </c>
      <c r="C18" s="42">
        <v>0</v>
      </c>
      <c r="D18" s="235" t="s">
        <v>306</v>
      </c>
      <c r="E18" s="235"/>
      <c r="F18" s="235"/>
      <c r="G18" s="235"/>
      <c r="H18" s="43"/>
      <c r="I18" s="44"/>
      <c r="J18" s="44"/>
      <c r="K18" s="44"/>
      <c r="L18" s="44"/>
    </row>
    <row r="19" spans="1:12" ht="25.5">
      <c r="A19" s="40">
        <v>11</v>
      </c>
      <c r="B19" s="41" t="s">
        <v>53</v>
      </c>
      <c r="C19" s="42">
        <v>0</v>
      </c>
      <c r="D19" s="235" t="s">
        <v>306</v>
      </c>
      <c r="E19" s="235"/>
      <c r="F19" s="235"/>
      <c r="G19" s="235"/>
      <c r="H19" s="43"/>
      <c r="I19" s="44"/>
      <c r="J19" s="44"/>
      <c r="K19" s="44"/>
      <c r="L19" s="44"/>
    </row>
    <row r="20" spans="1:12" ht="18.75" customHeight="1">
      <c r="A20" s="40">
        <v>12</v>
      </c>
      <c r="B20" s="41" t="s">
        <v>54</v>
      </c>
      <c r="C20" s="42">
        <v>0</v>
      </c>
      <c r="D20" s="235" t="s">
        <v>306</v>
      </c>
      <c r="E20" s="235"/>
      <c r="F20" s="235"/>
      <c r="G20" s="235"/>
      <c r="H20" s="43"/>
      <c r="I20" s="44"/>
      <c r="J20" s="44"/>
      <c r="K20" s="44"/>
      <c r="L20" s="44"/>
    </row>
    <row r="21" spans="1:12" ht="25.5">
      <c r="A21" s="40">
        <v>13</v>
      </c>
      <c r="B21" s="41" t="s">
        <v>55</v>
      </c>
      <c r="C21" s="42">
        <v>0</v>
      </c>
      <c r="D21" s="235" t="s">
        <v>306</v>
      </c>
      <c r="E21" s="235"/>
      <c r="F21" s="235"/>
      <c r="G21" s="235"/>
      <c r="H21" s="43"/>
      <c r="I21" s="44"/>
      <c r="J21" s="44"/>
      <c r="K21" s="44"/>
      <c r="L21" s="44"/>
    </row>
    <row r="22" spans="1:12" ht="76.5">
      <c r="A22" s="40">
        <v>14</v>
      </c>
      <c r="B22" s="41" t="s">
        <v>266</v>
      </c>
      <c r="C22" s="42">
        <v>0</v>
      </c>
      <c r="D22" s="235" t="s">
        <v>306</v>
      </c>
      <c r="E22" s="235"/>
      <c r="F22" s="235"/>
      <c r="G22" s="235"/>
      <c r="H22" s="43"/>
      <c r="I22" s="44"/>
      <c r="J22" s="44"/>
      <c r="K22" s="44"/>
      <c r="L22" s="44"/>
    </row>
    <row r="23" spans="1:12" ht="50.25" customHeight="1">
      <c r="A23" s="40">
        <v>15</v>
      </c>
      <c r="B23" s="41" t="s">
        <v>56</v>
      </c>
      <c r="C23" s="42">
        <v>23716550</v>
      </c>
      <c r="D23" s="239" t="s">
        <v>307</v>
      </c>
      <c r="E23" s="239"/>
      <c r="F23" s="239"/>
      <c r="G23" s="239"/>
      <c r="H23" s="43"/>
      <c r="I23" s="44"/>
      <c r="J23" s="44"/>
      <c r="K23" s="44"/>
      <c r="L23" s="44"/>
    </row>
    <row r="24" spans="1:12" ht="15.75">
      <c r="B24" s="38"/>
    </row>
    <row r="26" spans="1:12" s="3" customFormat="1" ht="15" customHeight="1">
      <c r="B26" s="6" t="s">
        <v>39</v>
      </c>
      <c r="C26" s="107" t="str">
        <f>'DANE ZBIORCZO'!B25</f>
        <v>05.02.2024r.</v>
      </c>
      <c r="D26" s="116"/>
    </row>
    <row r="27" spans="1:12" s="3" customFormat="1" ht="15">
      <c r="B27" s="6" t="s">
        <v>40</v>
      </c>
      <c r="C27" s="233" t="str">
        <f>'DANE ZBIORCZO'!B26</f>
        <v>Katarzyna Szufla</v>
      </c>
      <c r="D27" s="233"/>
      <c r="E27" s="115"/>
    </row>
    <row r="28" spans="1:12" s="3" customFormat="1" ht="15" customHeight="1">
      <c r="B28" s="6" t="s">
        <v>42</v>
      </c>
      <c r="C28" s="233" t="str">
        <f>'DANE ZBIORCZO'!B27</f>
        <v>77 40 49 328</v>
      </c>
      <c r="D28" s="233"/>
      <c r="E28" s="115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105"/>
      <c r="E32" s="224" t="str">
        <f>'DANE ZBIORCZO'!C34</f>
        <v>Tadeusz Goc</v>
      </c>
      <c r="F32" s="224"/>
      <c r="G32" s="224"/>
    </row>
    <row r="33" spans="2:7" s="3" customFormat="1" ht="15">
      <c r="B33" s="5"/>
      <c r="E33" s="240" t="s">
        <v>41</v>
      </c>
      <c r="F33" s="240"/>
      <c r="G33" s="240"/>
    </row>
    <row r="34" spans="2:7" s="3" customFormat="1" ht="15">
      <c r="B34" s="4"/>
      <c r="E34" s="240" t="s">
        <v>43</v>
      </c>
      <c r="F34" s="240"/>
      <c r="G34" s="240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4">
    <mergeCell ref="D23:G23"/>
    <mergeCell ref="E32:G32"/>
    <mergeCell ref="E33:G33"/>
    <mergeCell ref="E34:G34"/>
    <mergeCell ref="G2:H2"/>
    <mergeCell ref="C3:E3"/>
    <mergeCell ref="D20:G20"/>
    <mergeCell ref="D21:G21"/>
    <mergeCell ref="D22:G22"/>
    <mergeCell ref="D11:G11"/>
    <mergeCell ref="D12:G12"/>
    <mergeCell ref="C27:D27"/>
    <mergeCell ref="C28:D28"/>
    <mergeCell ref="B7:G7"/>
    <mergeCell ref="D17:G17"/>
    <mergeCell ref="D18:G18"/>
    <mergeCell ref="D19:G19"/>
    <mergeCell ref="D9:G9"/>
    <mergeCell ref="D10:G10"/>
    <mergeCell ref="D8:G8"/>
    <mergeCell ref="D13:G13"/>
    <mergeCell ref="D14:G14"/>
    <mergeCell ref="D15:G15"/>
    <mergeCell ref="D16:G16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71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54"/>
  <sheetViews>
    <sheetView zoomScaleNormal="100" workbookViewId="0"/>
  </sheetViews>
  <sheetFormatPr defaultRowHeight="12.75" outlineLevelRow="2"/>
  <cols>
    <col min="1" max="1" width="3.140625" customWidth="1"/>
    <col min="2" max="2" width="5.140625" customWidth="1"/>
    <col min="3" max="3" width="65" customWidth="1"/>
    <col min="4" max="5" width="14.7109375" customWidth="1"/>
    <col min="6" max="6" width="17.85546875" customWidth="1"/>
    <col min="7" max="9" width="14.7109375" customWidth="1"/>
  </cols>
  <sheetData>
    <row r="1" spans="2:9" ht="15.75">
      <c r="C1" s="47" t="s">
        <v>77</v>
      </c>
      <c r="I1" s="145" t="s">
        <v>286</v>
      </c>
    </row>
    <row r="2" spans="2:9">
      <c r="E2" s="48" t="s">
        <v>78</v>
      </c>
      <c r="F2" s="254"/>
      <c r="G2" s="254"/>
      <c r="H2" s="254"/>
    </row>
    <row r="3" spans="2:9" ht="15">
      <c r="C3" s="49" t="str">
        <f>'DANE ZBIORCZO'!B7</f>
        <v>Gmina Strzelce Opolskie</v>
      </c>
      <c r="E3" s="137" t="str">
        <f>MID('DANE ZBIORCZO'!B8,1,2)</f>
        <v>16</v>
      </c>
      <c r="F3" s="137" t="str">
        <f>MID('DANE ZBIORCZO'!B8,3,2)</f>
        <v>11</v>
      </c>
      <c r="G3" s="137" t="str">
        <f>MID('DANE ZBIORCZO'!B8,5,2)</f>
        <v>05</v>
      </c>
      <c r="H3" s="137" t="str">
        <f>MID('DANE ZBIORCZO'!B8,7,1)</f>
        <v>3</v>
      </c>
      <c r="I3" s="50"/>
    </row>
    <row r="4" spans="2:9" ht="15">
      <c r="C4" s="51" t="s">
        <v>20</v>
      </c>
      <c r="D4" s="52"/>
      <c r="E4" s="51" t="s">
        <v>182</v>
      </c>
      <c r="F4" s="51" t="s">
        <v>79</v>
      </c>
      <c r="G4" s="51" t="s">
        <v>80</v>
      </c>
      <c r="H4" s="51" t="s">
        <v>81</v>
      </c>
      <c r="I4" s="50"/>
    </row>
    <row r="5" spans="2:9" ht="15">
      <c r="E5" s="53"/>
    </row>
    <row r="6" spans="2:9" ht="15.75">
      <c r="C6" s="38"/>
      <c r="E6" s="53"/>
    </row>
    <row r="7" spans="2:9" ht="15.75">
      <c r="C7" s="55" t="str">
        <f>"A. Uszczegółowienie danych dot. zobowiązań wykazanych w cz. A, wierszu E.2. i E.2.1. sprawozdania Rb-Z [*] wg stanu na "&amp;TEXT('DANE ZBIORCZO'!B6,"dd.mm.rrrr")</f>
        <v>A. Uszczegółowienie danych dot. zobowiązań wykazanych w cz. A, wierszu E.2. i E.2.1. sprawozdania Rb-Z [*] wg stanu na 31.12.2023 r.</v>
      </c>
    </row>
    <row r="8" spans="2:9" ht="19.5" customHeight="1">
      <c r="C8" s="55"/>
    </row>
    <row r="9" spans="2:9" ht="38.25">
      <c r="B9" s="56" t="s">
        <v>36</v>
      </c>
      <c r="C9" s="56" t="s">
        <v>37</v>
      </c>
      <c r="D9" s="57" t="s">
        <v>82</v>
      </c>
      <c r="E9" s="58" t="s">
        <v>83</v>
      </c>
    </row>
    <row r="10" spans="2:9">
      <c r="B10" s="59"/>
      <c r="C10" s="60" t="s">
        <v>38</v>
      </c>
      <c r="D10" s="61">
        <f>+SUM(D11:D22)</f>
        <v>21690020.120000001</v>
      </c>
      <c r="E10" s="61">
        <f>+SUM(E11:E22)</f>
        <v>0</v>
      </c>
      <c r="H10" s="54"/>
    </row>
    <row r="11" spans="2:9" ht="38.25">
      <c r="B11" s="62">
        <v>1</v>
      </c>
      <c r="C11" s="63" t="s">
        <v>84</v>
      </c>
      <c r="D11" s="83">
        <v>21600020.120000001</v>
      </c>
      <c r="E11" s="83">
        <v>0</v>
      </c>
    </row>
    <row r="12" spans="2:9" ht="25.5">
      <c r="B12" s="62">
        <f>+B11+1</f>
        <v>2</v>
      </c>
      <c r="C12" s="63" t="s">
        <v>85</v>
      </c>
      <c r="D12" s="83">
        <v>0</v>
      </c>
      <c r="E12" s="83">
        <v>0</v>
      </c>
    </row>
    <row r="13" spans="2:9">
      <c r="B13" s="62">
        <f>+B12+1</f>
        <v>3</v>
      </c>
      <c r="C13" s="63" t="s">
        <v>86</v>
      </c>
      <c r="D13" s="83">
        <v>90000</v>
      </c>
      <c r="E13" s="83">
        <v>0</v>
      </c>
    </row>
    <row r="14" spans="2:9">
      <c r="B14" s="62">
        <f>+B13+1</f>
        <v>4</v>
      </c>
      <c r="C14" s="63" t="s">
        <v>87</v>
      </c>
      <c r="D14" s="83">
        <v>0</v>
      </c>
      <c r="E14" s="83">
        <v>0</v>
      </c>
    </row>
    <row r="15" spans="2:9" ht="25.5">
      <c r="B15" s="62">
        <f t="shared" ref="B15:B20" si="0">+B14+1</f>
        <v>5</v>
      </c>
      <c r="C15" s="63" t="s">
        <v>88</v>
      </c>
      <c r="D15" s="83">
        <v>0</v>
      </c>
      <c r="E15" s="83">
        <v>0</v>
      </c>
    </row>
    <row r="16" spans="2:9" ht="38.25" customHeight="1">
      <c r="B16" s="62">
        <f t="shared" si="0"/>
        <v>6</v>
      </c>
      <c r="C16" s="63" t="s">
        <v>89</v>
      </c>
      <c r="D16" s="83">
        <v>0</v>
      </c>
      <c r="E16" s="83">
        <v>0</v>
      </c>
    </row>
    <row r="17" spans="1:11">
      <c r="B17" s="62">
        <f t="shared" si="0"/>
        <v>7</v>
      </c>
      <c r="C17" s="64" t="s">
        <v>90</v>
      </c>
      <c r="D17" s="83">
        <v>0</v>
      </c>
      <c r="E17" s="83">
        <v>0</v>
      </c>
      <c r="F17" s="257" t="str">
        <f>IF(SUM(D17:D22)=D29,"OK.","Suma pozycji od nr 7 do 12 powinna być zgodna z komórką B29 w części B.Ankieta MF. Proszę sprawdzić poprawność danych lub wyjaśnić różnicę")</f>
        <v>OK.</v>
      </c>
      <c r="G17" s="255" t="str">
        <f>IF(F17="OK."," ","WYJAŚNIENIE:")</f>
        <v xml:space="preserve"> </v>
      </c>
      <c r="H17" s="255"/>
      <c r="I17" s="255"/>
    </row>
    <row r="18" spans="1:11" ht="32.25" customHeight="1">
      <c r="B18" s="62">
        <f t="shared" si="0"/>
        <v>8</v>
      </c>
      <c r="C18" s="63" t="s">
        <v>278</v>
      </c>
      <c r="D18" s="83">
        <v>0</v>
      </c>
      <c r="E18" s="83">
        <v>0</v>
      </c>
      <c r="F18" s="257"/>
      <c r="G18" s="255"/>
      <c r="H18" s="255"/>
      <c r="I18" s="255"/>
    </row>
    <row r="19" spans="1:11">
      <c r="B19" s="62">
        <f t="shared" si="0"/>
        <v>9</v>
      </c>
      <c r="C19" s="63" t="s">
        <v>233</v>
      </c>
      <c r="D19" s="83">
        <v>0</v>
      </c>
      <c r="E19" s="83">
        <v>0</v>
      </c>
      <c r="F19" s="257"/>
      <c r="G19" s="255"/>
      <c r="H19" s="255"/>
      <c r="I19" s="255"/>
    </row>
    <row r="20" spans="1:11" ht="25.5">
      <c r="B20" s="62">
        <f t="shared" si="0"/>
        <v>10</v>
      </c>
      <c r="C20" s="63" t="s">
        <v>234</v>
      </c>
      <c r="D20" s="83">
        <v>0</v>
      </c>
      <c r="E20" s="83">
        <v>0</v>
      </c>
      <c r="F20" s="257"/>
      <c r="G20" s="255"/>
      <c r="H20" s="255"/>
      <c r="I20" s="255"/>
    </row>
    <row r="21" spans="1:11" ht="38.25">
      <c r="B21" s="62">
        <f>+B20+1</f>
        <v>11</v>
      </c>
      <c r="C21" s="63" t="s">
        <v>91</v>
      </c>
      <c r="D21" s="83">
        <v>0</v>
      </c>
      <c r="E21" s="83">
        <v>0</v>
      </c>
      <c r="F21" s="257"/>
      <c r="G21" s="255"/>
      <c r="H21" s="255"/>
      <c r="I21" s="255"/>
    </row>
    <row r="22" spans="1:11">
      <c r="B22" s="62">
        <f>+B21+1</f>
        <v>12</v>
      </c>
      <c r="C22" s="63" t="s">
        <v>92</v>
      </c>
      <c r="D22" s="83">
        <v>0</v>
      </c>
      <c r="E22" s="83">
        <v>0</v>
      </c>
      <c r="F22" s="258"/>
      <c r="G22" s="256"/>
      <c r="H22" s="256"/>
      <c r="I22" s="256"/>
    </row>
    <row r="23" spans="1:11">
      <c r="A23" s="65"/>
      <c r="B23" s="65"/>
      <c r="C23" s="66" t="s">
        <v>93</v>
      </c>
      <c r="D23" s="266" t="s">
        <v>11</v>
      </c>
      <c r="E23" s="266"/>
      <c r="F23" s="266"/>
      <c r="G23" s="266"/>
      <c r="H23" s="266"/>
      <c r="I23" s="266"/>
    </row>
    <row r="24" spans="1:11">
      <c r="A24" s="65"/>
      <c r="B24" s="65"/>
    </row>
    <row r="25" spans="1:11">
      <c r="A25" s="52"/>
      <c r="B25" s="52"/>
      <c r="C25" s="67" t="s">
        <v>94</v>
      </c>
    </row>
    <row r="26" spans="1:11" ht="15.75">
      <c r="C26" s="68"/>
      <c r="D26" s="68"/>
      <c r="E26" s="68"/>
      <c r="F26" s="68"/>
      <c r="G26" s="68"/>
      <c r="H26" s="68"/>
      <c r="I26" s="68"/>
    </row>
    <row r="27" spans="1:11" ht="15.75">
      <c r="C27" s="131" t="s">
        <v>95</v>
      </c>
      <c r="D27" s="68"/>
    </row>
    <row r="28" spans="1:11" ht="15.75" outlineLevel="1">
      <c r="C28" s="55" t="str">
        <f>"I. Zobowiązania finansowe, które wykazują ekonomiczne podobieństwo do kredytu/pożyczki STAN na "&amp;TEXT('DANE ZBIORCZO'!B6,"dd.mm.rrrr")&amp;""</f>
        <v>I. Zobowiązania finansowe, które wykazują ekonomiczne podobieństwo do kredytu/pożyczki STAN na 31.12.2023 r.</v>
      </c>
    </row>
    <row r="29" spans="1:11" ht="15" outlineLevel="2">
      <c r="A29" s="69"/>
      <c r="B29" s="69"/>
      <c r="C29" s="70" t="s">
        <v>242</v>
      </c>
      <c r="D29" s="83">
        <v>0</v>
      </c>
      <c r="J29" s="71"/>
      <c r="K29" s="71"/>
    </row>
    <row r="30" spans="1:11" ht="16.5" customHeight="1" outlineLevel="2">
      <c r="A30" s="69"/>
      <c r="B30" s="69"/>
      <c r="C30" s="72" t="s">
        <v>243</v>
      </c>
      <c r="D30" s="83">
        <v>0</v>
      </c>
      <c r="E30" s="133" t="str">
        <f>IF(D17=D30,"OK.","Kwota obligacji jest niezgodna z kwotą podaną w części A, poz. 7. Proszę sprawdzić poprawność danych lub wyjaśnić różnicę")</f>
        <v>OK.</v>
      </c>
      <c r="F30" s="134"/>
      <c r="J30" s="71"/>
      <c r="K30" s="71"/>
    </row>
    <row r="31" spans="1:11" ht="26.25" customHeight="1" outlineLevel="2">
      <c r="A31" s="69"/>
      <c r="B31" s="69"/>
      <c r="C31" s="135" t="s">
        <v>93</v>
      </c>
      <c r="D31" s="248" t="s">
        <v>11</v>
      </c>
      <c r="E31" s="249"/>
      <c r="F31" s="249"/>
      <c r="G31" s="249"/>
      <c r="H31" s="249"/>
      <c r="I31" s="250"/>
      <c r="J31" s="71"/>
      <c r="K31" s="71"/>
    </row>
    <row r="32" spans="1:11" ht="44.25" customHeight="1" outlineLevel="2">
      <c r="C32" s="259" t="s">
        <v>279</v>
      </c>
      <c r="D32" s="260"/>
      <c r="E32" s="260"/>
      <c r="F32" s="260"/>
      <c r="G32" s="260"/>
      <c r="H32" s="260"/>
      <c r="I32" s="260"/>
    </row>
    <row r="33" spans="3:9" ht="24" customHeight="1" outlineLevel="2">
      <c r="C33" s="261" t="s">
        <v>246</v>
      </c>
      <c r="D33" s="262"/>
      <c r="E33" s="262"/>
      <c r="F33" s="262"/>
      <c r="G33" s="262"/>
      <c r="H33" s="262"/>
      <c r="I33" s="262"/>
    </row>
    <row r="34" spans="3:9" outlineLevel="1"/>
    <row r="35" spans="3:9" ht="25.5" customHeight="1" outlineLevel="1">
      <c r="C35" s="263" t="str">
        <f>"II. Zadłużenie jednostek samorządu terytorialnego zaciągnięte w pozabankowych instytucjach finansowych tzw. parabankach STAN na "&amp;TEXT('DANE ZBIORCZO'!B6,"dd.mm.rrrr")&amp;""</f>
        <v>II. Zadłużenie jednostek samorządu terytorialnego zaciągnięte w pozabankowych instytucjach finansowych tzw. parabankach STAN na 31.12.2023 r.</v>
      </c>
      <c r="D35" s="263"/>
      <c r="E35" s="263"/>
      <c r="F35" s="263"/>
      <c r="G35" s="263"/>
      <c r="H35" s="264"/>
      <c r="I35" s="264"/>
    </row>
    <row r="36" spans="3:9" ht="48" customHeight="1" outlineLevel="2">
      <c r="C36" s="265" t="s">
        <v>97</v>
      </c>
      <c r="D36" s="267" t="s">
        <v>98</v>
      </c>
      <c r="E36" s="270" t="s">
        <v>244</v>
      </c>
      <c r="F36" s="271" t="s">
        <v>99</v>
      </c>
      <c r="G36" s="272" t="s">
        <v>245</v>
      </c>
      <c r="H36" s="136"/>
    </row>
    <row r="37" spans="3:9" ht="60" customHeight="1" outlineLevel="2">
      <c r="C37" s="265"/>
      <c r="D37" s="268"/>
      <c r="E37" s="270"/>
      <c r="F37" s="271"/>
      <c r="G37" s="273"/>
    </row>
    <row r="38" spans="3:9" outlineLevel="2">
      <c r="C38" s="265"/>
      <c r="D38" s="269"/>
      <c r="E38" s="251" t="s">
        <v>33</v>
      </c>
      <c r="F38" s="252"/>
      <c r="G38" s="253"/>
    </row>
    <row r="39" spans="3:9" outlineLevel="2">
      <c r="C39" s="73">
        <v>1</v>
      </c>
      <c r="D39" s="73">
        <v>2</v>
      </c>
      <c r="E39" s="73">
        <v>3</v>
      </c>
      <c r="F39" s="73">
        <v>4</v>
      </c>
      <c r="G39" s="73">
        <v>5</v>
      </c>
    </row>
    <row r="40" spans="3:9" outlineLevel="2">
      <c r="C40" s="74" t="s">
        <v>34</v>
      </c>
      <c r="D40" s="132" t="s">
        <v>35</v>
      </c>
      <c r="E40" s="75">
        <f>+SUM(E41:E47)</f>
        <v>0</v>
      </c>
      <c r="F40" s="75">
        <f>+SUM(F41:F47)</f>
        <v>0</v>
      </c>
      <c r="G40" s="75">
        <f>+SUM(G41:G47)</f>
        <v>0</v>
      </c>
    </row>
    <row r="41" spans="3:9" outlineLevel="2">
      <c r="C41" s="160" t="s">
        <v>308</v>
      </c>
      <c r="D41" s="160" t="s">
        <v>11</v>
      </c>
      <c r="E41" s="75">
        <f t="shared" ref="E41:E47" si="1">+SUM(E42:E48)</f>
        <v>0</v>
      </c>
      <c r="F41" s="75">
        <f t="shared" ref="F41:F47" si="2">+SUM(F42:F48)</f>
        <v>0</v>
      </c>
      <c r="G41" s="75">
        <f t="shared" ref="G41:G47" si="3">+SUM(G42:G48)</f>
        <v>0</v>
      </c>
    </row>
    <row r="42" spans="3:9" outlineLevel="2">
      <c r="C42" s="160" t="s">
        <v>308</v>
      </c>
      <c r="D42" s="160" t="s">
        <v>11</v>
      </c>
      <c r="E42" s="75">
        <f t="shared" si="1"/>
        <v>0</v>
      </c>
      <c r="F42" s="75">
        <f t="shared" si="2"/>
        <v>0</v>
      </c>
      <c r="G42" s="75">
        <f t="shared" si="3"/>
        <v>0</v>
      </c>
    </row>
    <row r="43" spans="3:9" outlineLevel="2">
      <c r="C43" s="160" t="s">
        <v>308</v>
      </c>
      <c r="D43" s="160" t="s">
        <v>11</v>
      </c>
      <c r="E43" s="75">
        <f t="shared" si="1"/>
        <v>0</v>
      </c>
      <c r="F43" s="75">
        <f t="shared" si="2"/>
        <v>0</v>
      </c>
      <c r="G43" s="75">
        <f t="shared" si="3"/>
        <v>0</v>
      </c>
    </row>
    <row r="44" spans="3:9" outlineLevel="2">
      <c r="C44" s="160" t="s">
        <v>308</v>
      </c>
      <c r="D44" s="160" t="s">
        <v>11</v>
      </c>
      <c r="E44" s="75">
        <f t="shared" si="1"/>
        <v>0</v>
      </c>
      <c r="F44" s="75">
        <f t="shared" si="2"/>
        <v>0</v>
      </c>
      <c r="G44" s="75">
        <f t="shared" si="3"/>
        <v>0</v>
      </c>
    </row>
    <row r="45" spans="3:9" outlineLevel="2">
      <c r="C45" s="160" t="s">
        <v>308</v>
      </c>
      <c r="D45" s="160" t="s">
        <v>11</v>
      </c>
      <c r="E45" s="75">
        <f t="shared" si="1"/>
        <v>0</v>
      </c>
      <c r="F45" s="75">
        <f t="shared" si="2"/>
        <v>0</v>
      </c>
      <c r="G45" s="75">
        <f t="shared" si="3"/>
        <v>0</v>
      </c>
    </row>
    <row r="46" spans="3:9" outlineLevel="2">
      <c r="C46" s="160" t="s">
        <v>308</v>
      </c>
      <c r="D46" s="160" t="s">
        <v>11</v>
      </c>
      <c r="E46" s="75">
        <f t="shared" si="1"/>
        <v>0</v>
      </c>
      <c r="F46" s="75">
        <f t="shared" si="2"/>
        <v>0</v>
      </c>
      <c r="G46" s="75">
        <f t="shared" si="3"/>
        <v>0</v>
      </c>
    </row>
    <row r="47" spans="3:9" outlineLevel="2">
      <c r="C47" s="160" t="s">
        <v>308</v>
      </c>
      <c r="D47" s="160" t="s">
        <v>11</v>
      </c>
      <c r="E47" s="75">
        <f t="shared" si="1"/>
        <v>0</v>
      </c>
      <c r="F47" s="75">
        <f t="shared" si="2"/>
        <v>0</v>
      </c>
      <c r="G47" s="75">
        <f t="shared" si="3"/>
        <v>0</v>
      </c>
    </row>
    <row r="48" spans="3:9" ht="18.75" customHeight="1" outlineLevel="2">
      <c r="C48" s="67" t="s">
        <v>252</v>
      </c>
    </row>
    <row r="51" spans="3:8" ht="15">
      <c r="C51" s="76" t="s">
        <v>39</v>
      </c>
      <c r="D51" s="122" t="str">
        <f>'DANE ZBIORCZO'!B25</f>
        <v>05.02.2024r.</v>
      </c>
      <c r="F51" s="245" t="str">
        <f>'DANE ZBIORCZO'!C34</f>
        <v>Tadeusz Goc</v>
      </c>
      <c r="G51" s="246"/>
      <c r="H51" s="247"/>
    </row>
    <row r="52" spans="3:8" ht="15">
      <c r="C52" s="76" t="s">
        <v>40</v>
      </c>
      <c r="D52" s="121" t="str">
        <f>'DANE ZBIORCZO'!B26</f>
        <v>Katarzyna Szufla</v>
      </c>
      <c r="F52" s="244"/>
      <c r="G52" s="244"/>
      <c r="H52" s="244"/>
    </row>
    <row r="53" spans="3:8">
      <c r="C53" s="76" t="s">
        <v>42</v>
      </c>
      <c r="D53" s="121" t="str">
        <f>'DANE ZBIORCZO'!B27</f>
        <v>77 40 49 328</v>
      </c>
      <c r="G53" s="52" t="s">
        <v>41</v>
      </c>
    </row>
    <row r="54" spans="3:8">
      <c r="G54" s="52" t="s">
        <v>43</v>
      </c>
    </row>
  </sheetData>
  <customSheetViews>
    <customSheetView guid="{31B10AD8-2888-4240-B827-0BF9A6B58318}">
      <selection activeCell="C21" sqref="C21"/>
      <rowBreaks count="1" manualBreakCount="1">
        <brk id="34" max="16383" man="1"/>
      </rowBreaks>
      <pageMargins left="0.35433070866141736" right="0.23622047244094491" top="0.23622047244094491" bottom="3.937007874015748E-2" header="0" footer="0"/>
      <pageSetup paperSize="9" scale="75" pageOrder="overThenDown" orientation="landscape" blackAndWhite="1" r:id="rId1"/>
      <headerFooter alignWithMargins="0"/>
    </customSheetView>
  </customSheetViews>
  <mergeCells count="16">
    <mergeCell ref="F52:H52"/>
    <mergeCell ref="F51:H51"/>
    <mergeCell ref="D31:I31"/>
    <mergeCell ref="E38:G38"/>
    <mergeCell ref="F2:H2"/>
    <mergeCell ref="G17:I22"/>
    <mergeCell ref="F17:F22"/>
    <mergeCell ref="C32:I32"/>
    <mergeCell ref="C33:I33"/>
    <mergeCell ref="C35:I35"/>
    <mergeCell ref="C36:C38"/>
    <mergeCell ref="D23:I23"/>
    <mergeCell ref="D36:D38"/>
    <mergeCell ref="E36:E37"/>
    <mergeCell ref="F36:F37"/>
    <mergeCell ref="G36:G37"/>
  </mergeCells>
  <conditionalFormatting sqref="D14:D22">
    <cfRule type="expression" dxfId="7" priority="1" stopIfTrue="1">
      <formula>"d29&gt;c29"</formula>
    </cfRule>
  </conditionalFormatting>
  <conditionalFormatting sqref="E11:E22">
    <cfRule type="expression" dxfId="6" priority="8" stopIfTrue="1">
      <formula>"d29&gt;c29"</formula>
    </cfRule>
  </conditionalFormatting>
  <conditionalFormatting sqref="E30:F30">
    <cfRule type="cellIs" dxfId="5" priority="2" stopIfTrue="1" operator="notEqual">
      <formula>"OK."</formula>
    </cfRule>
  </conditionalFormatting>
  <conditionalFormatting sqref="F17:F22">
    <cfRule type="containsText" dxfId="4" priority="4" stopIfTrue="1" operator="containsText" text="OK.">
      <formula>NOT(ISERROR(SEARCH("OK.",F17)))</formula>
    </cfRule>
    <cfRule type="cellIs" dxfId="3" priority="7" stopIfTrue="1" operator="notEqual">
      <formula>"OK."</formula>
    </cfRule>
  </conditionalFormatting>
  <conditionalFormatting sqref="F2:H2">
    <cfRule type="cellIs" dxfId="2" priority="5" stopIfTrue="1" operator="notEqual">
      <formula>"OK."</formula>
    </cfRule>
  </conditionalFormatting>
  <conditionalFormatting sqref="G17:I22">
    <cfRule type="cellIs" dxfId="1" priority="6" stopIfTrue="1" operator="equal">
      <formula>"WYJAŚNIENIE:"</formula>
    </cfRule>
  </conditionalFormatting>
  <conditionalFormatting sqref="J29:K31">
    <cfRule type="cellIs" dxfId="0" priority="9" stopIfTrue="1" operator="notEqual">
      <formula>"OK."</formula>
    </cfRule>
  </conditionalFormatting>
  <dataValidations count="3">
    <dataValidation type="textLength" operator="greaterThanOrEqual" allowBlank="1" showInputMessage="1" showErrorMessage="1" sqref="C41:D47" xr:uid="{00000000-0002-0000-0900-000000000000}">
      <formula1>1</formula1>
    </dataValidation>
    <dataValidation type="decimal" operator="greaterThanOrEqual" allowBlank="1" showInputMessage="1" showErrorMessage="1" sqref="D29 D11:D13" xr:uid="{00000000-0002-0000-0900-000001000000}">
      <formula1>0</formula1>
    </dataValidation>
    <dataValidation type="decimal" operator="lessThanOrEqual" showInputMessage="1" showErrorMessage="1" error="zobowiązania krótkoterminowe nie mogą być wyższe niż zobowiązania ogółem" sqref="E11:E22 D14:D22" xr:uid="{00000000-0002-0000-0900-000002000000}">
      <formula1>C11</formula1>
    </dataValidation>
  </dataValidations>
  <pageMargins left="0.35433070866141736" right="0.23622047244094491" top="0.23622047244094491" bottom="3.937007874015748E-2" header="0" footer="0"/>
  <pageSetup paperSize="9" scale="75" pageOrder="overThenDown" orientation="landscape" blackAndWhite="1" r:id="rId2"/>
  <headerFooter alignWithMargins="0"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91"/>
  <sheetViews>
    <sheetView workbookViewId="0">
      <selection activeCell="B5" sqref="B5"/>
    </sheetView>
  </sheetViews>
  <sheetFormatPr defaultRowHeight="18"/>
  <cols>
    <col min="1" max="1" width="7.140625" style="2" customWidth="1"/>
    <col min="2" max="2" width="63.140625" style="2" bestFit="1" customWidth="1"/>
    <col min="3" max="3" width="16" style="2" customWidth="1"/>
    <col min="4" max="16384" width="9.140625" style="2"/>
  </cols>
  <sheetData>
    <row r="1" spans="1:3">
      <c r="A1" s="2" t="s">
        <v>248</v>
      </c>
    </row>
    <row r="2" spans="1:3">
      <c r="A2" s="2">
        <v>1</v>
      </c>
      <c r="B2" s="2" t="s">
        <v>250</v>
      </c>
    </row>
    <row r="3" spans="1:3">
      <c r="A3" s="138">
        <v>2</v>
      </c>
      <c r="B3" s="1" t="s">
        <v>117</v>
      </c>
      <c r="C3" s="1">
        <v>1602013</v>
      </c>
    </row>
    <row r="4" spans="1:3">
      <c r="A4" s="2">
        <v>3</v>
      </c>
      <c r="B4" s="1" t="s">
        <v>170</v>
      </c>
      <c r="C4" s="1">
        <v>1610013</v>
      </c>
    </row>
    <row r="5" spans="1:3">
      <c r="A5" s="138">
        <v>4</v>
      </c>
      <c r="B5" s="1" t="s">
        <v>122</v>
      </c>
      <c r="C5" s="1">
        <v>1603022</v>
      </c>
    </row>
    <row r="6" spans="1:3">
      <c r="A6" s="2">
        <v>5</v>
      </c>
      <c r="B6" s="1" t="s">
        <v>118</v>
      </c>
      <c r="C6" s="1">
        <v>1602022</v>
      </c>
    </row>
    <row r="7" spans="1:3">
      <c r="A7" s="138">
        <v>6</v>
      </c>
      <c r="B7" s="1" t="s">
        <v>111</v>
      </c>
      <c r="C7" s="1">
        <v>1601011</v>
      </c>
    </row>
    <row r="8" spans="1:3">
      <c r="A8" s="2">
        <v>7</v>
      </c>
      <c r="B8" s="1" t="s">
        <v>127</v>
      </c>
      <c r="C8" s="1">
        <v>1604013</v>
      </c>
    </row>
    <row r="9" spans="1:3">
      <c r="A9" s="138">
        <v>8</v>
      </c>
      <c r="B9" s="1" t="s">
        <v>157</v>
      </c>
      <c r="C9" s="1">
        <v>1609012</v>
      </c>
    </row>
    <row r="10" spans="1:3">
      <c r="A10" s="2">
        <v>9</v>
      </c>
      <c r="B10" s="1" t="s">
        <v>123</v>
      </c>
      <c r="C10" s="1">
        <v>1603032</v>
      </c>
    </row>
    <row r="11" spans="1:3">
      <c r="A11" s="138">
        <v>10</v>
      </c>
      <c r="B11" s="1" t="s">
        <v>158</v>
      </c>
      <c r="C11" s="1">
        <v>1609022</v>
      </c>
    </row>
    <row r="12" spans="1:3">
      <c r="A12" s="2">
        <v>11</v>
      </c>
      <c r="B12" s="1" t="s">
        <v>150</v>
      </c>
      <c r="C12" s="1">
        <v>1608013</v>
      </c>
    </row>
    <row r="13" spans="1:3">
      <c r="A13" s="138">
        <v>12</v>
      </c>
      <c r="B13" s="1" t="s">
        <v>159</v>
      </c>
      <c r="C13" s="1">
        <v>1609032</v>
      </c>
    </row>
    <row r="14" spans="1:3">
      <c r="A14" s="2">
        <v>13</v>
      </c>
      <c r="B14" s="1" t="s">
        <v>136</v>
      </c>
      <c r="C14" s="1">
        <v>1606012</v>
      </c>
    </row>
    <row r="15" spans="1:3">
      <c r="A15" s="138">
        <v>14</v>
      </c>
      <c r="B15" s="1" t="s">
        <v>171</v>
      </c>
      <c r="C15" s="1">
        <v>1610023</v>
      </c>
    </row>
    <row r="16" spans="1:3">
      <c r="A16" s="2">
        <v>15</v>
      </c>
      <c r="B16" s="1" t="s">
        <v>119</v>
      </c>
      <c r="C16" s="1">
        <v>1602033</v>
      </c>
    </row>
    <row r="17" spans="1:3">
      <c r="A17" s="138">
        <v>16</v>
      </c>
      <c r="B17" s="1" t="s">
        <v>141</v>
      </c>
      <c r="C17" s="1">
        <v>1607013</v>
      </c>
    </row>
    <row r="18" spans="1:3">
      <c r="A18" s="2">
        <v>17</v>
      </c>
      <c r="B18" s="1" t="s">
        <v>131</v>
      </c>
      <c r="C18" s="1">
        <v>1605013</v>
      </c>
    </row>
    <row r="19" spans="1:3">
      <c r="A19" s="138">
        <v>18</v>
      </c>
      <c r="B19" s="1" t="s">
        <v>151</v>
      </c>
      <c r="C19" s="1">
        <v>1608023</v>
      </c>
    </row>
    <row r="20" spans="1:3">
      <c r="A20" s="2">
        <v>19</v>
      </c>
      <c r="B20" s="1" t="s">
        <v>113</v>
      </c>
      <c r="C20" s="1">
        <v>1601033</v>
      </c>
    </row>
    <row r="21" spans="1:3">
      <c r="A21" s="138">
        <v>20</v>
      </c>
      <c r="B21" s="1" t="s">
        <v>174</v>
      </c>
      <c r="C21" s="1">
        <v>1611012</v>
      </c>
    </row>
    <row r="22" spans="1:3">
      <c r="A22" s="2">
        <v>21</v>
      </c>
      <c r="B22" s="1" t="s">
        <v>175</v>
      </c>
      <c r="C22" s="1">
        <v>1611022</v>
      </c>
    </row>
    <row r="23" spans="1:3">
      <c r="A23" s="138">
        <v>22</v>
      </c>
      <c r="B23" s="1" t="s">
        <v>142</v>
      </c>
      <c r="C23" s="1">
        <v>1607022</v>
      </c>
    </row>
    <row r="24" spans="1:3">
      <c r="A24" s="2">
        <v>23</v>
      </c>
      <c r="B24" s="1" t="s">
        <v>121</v>
      </c>
      <c r="C24" s="1">
        <v>1603011</v>
      </c>
    </row>
    <row r="25" spans="1:3">
      <c r="A25" s="138">
        <v>24</v>
      </c>
      <c r="B25" s="1" t="s">
        <v>120</v>
      </c>
      <c r="C25" s="1">
        <v>1602043</v>
      </c>
    </row>
    <row r="26" spans="1:3">
      <c r="A26" s="2">
        <v>25</v>
      </c>
      <c r="B26" s="1" t="s">
        <v>128</v>
      </c>
      <c r="C26" s="1">
        <v>1604023</v>
      </c>
    </row>
    <row r="27" spans="1:3">
      <c r="A27" s="138">
        <v>26</v>
      </c>
      <c r="B27" s="1" t="s">
        <v>176</v>
      </c>
      <c r="C27" s="1">
        <v>1611033</v>
      </c>
    </row>
    <row r="28" spans="1:3">
      <c r="A28" s="2">
        <v>27</v>
      </c>
      <c r="B28" s="1" t="s">
        <v>160</v>
      </c>
      <c r="C28" s="1">
        <v>1609042</v>
      </c>
    </row>
    <row r="29" spans="1:3">
      <c r="A29" s="138">
        <v>28</v>
      </c>
      <c r="B29" s="1" t="s">
        <v>143</v>
      </c>
      <c r="C29" s="1">
        <v>1607033</v>
      </c>
    </row>
    <row r="30" spans="1:3">
      <c r="A30" s="2">
        <v>29</v>
      </c>
      <c r="B30" s="1" t="s">
        <v>132</v>
      </c>
      <c r="C30" s="1">
        <v>1605023</v>
      </c>
    </row>
    <row r="31" spans="1:3">
      <c r="A31" s="138">
        <v>30</v>
      </c>
      <c r="B31" s="1" t="s">
        <v>129</v>
      </c>
      <c r="C31" s="1">
        <v>1604032</v>
      </c>
    </row>
    <row r="32" spans="1:3">
      <c r="A32" s="2">
        <v>31</v>
      </c>
      <c r="B32" s="1" t="s">
        <v>177</v>
      </c>
      <c r="C32" s="1">
        <v>1611043</v>
      </c>
    </row>
    <row r="33" spans="1:3">
      <c r="A33" s="138">
        <v>32</v>
      </c>
      <c r="B33" s="1" t="s">
        <v>114</v>
      </c>
      <c r="C33" s="1">
        <v>1601043</v>
      </c>
    </row>
    <row r="34" spans="1:3">
      <c r="A34" s="2">
        <v>33</v>
      </c>
      <c r="B34" s="1" t="s">
        <v>172</v>
      </c>
      <c r="C34" s="1">
        <v>1610032</v>
      </c>
    </row>
    <row r="35" spans="1:3">
      <c r="A35" s="138">
        <v>34</v>
      </c>
      <c r="B35" s="1" t="s">
        <v>115</v>
      </c>
      <c r="C35" s="1">
        <v>1601052</v>
      </c>
    </row>
    <row r="36" spans="1:3">
      <c r="A36" s="2">
        <v>35</v>
      </c>
      <c r="B36" s="1" t="s">
        <v>144</v>
      </c>
      <c r="C36" s="1">
        <v>1607042</v>
      </c>
    </row>
    <row r="37" spans="1:3">
      <c r="A37" s="138">
        <v>36</v>
      </c>
      <c r="B37" s="1" t="s">
        <v>161</v>
      </c>
      <c r="C37" s="1">
        <v>1609052</v>
      </c>
    </row>
    <row r="38" spans="1:3">
      <c r="A38" s="2">
        <v>37</v>
      </c>
      <c r="B38" s="1" t="s">
        <v>162</v>
      </c>
      <c r="C38" s="1">
        <v>1609062</v>
      </c>
    </row>
    <row r="39" spans="1:3">
      <c r="A39" s="138">
        <v>38</v>
      </c>
      <c r="B39" s="1" t="s">
        <v>137</v>
      </c>
      <c r="C39" s="1">
        <v>1606023</v>
      </c>
    </row>
    <row r="40" spans="1:3">
      <c r="A40" s="2">
        <v>39</v>
      </c>
      <c r="B40" s="1" t="s">
        <v>163</v>
      </c>
      <c r="C40" s="1">
        <v>1609073</v>
      </c>
    </row>
    <row r="41" spans="1:3">
      <c r="A41" s="138">
        <v>40</v>
      </c>
      <c r="B41" s="1" t="s">
        <v>145</v>
      </c>
      <c r="C41" s="1">
        <v>1607053</v>
      </c>
    </row>
    <row r="42" spans="1:3">
      <c r="A42" s="2">
        <v>41</v>
      </c>
      <c r="B42" s="1" t="s">
        <v>152</v>
      </c>
      <c r="C42" s="1">
        <v>1608033</v>
      </c>
    </row>
    <row r="43" spans="1:3">
      <c r="A43" s="138">
        <v>42</v>
      </c>
      <c r="B43" s="1" t="s">
        <v>116</v>
      </c>
      <c r="C43" s="1">
        <v>1601062</v>
      </c>
    </row>
    <row r="44" spans="1:3">
      <c r="A44" s="2">
        <v>43</v>
      </c>
      <c r="B44" s="1" t="s">
        <v>146</v>
      </c>
      <c r="C44" s="1">
        <v>1607063</v>
      </c>
    </row>
    <row r="45" spans="1:3">
      <c r="A45" s="138">
        <v>44</v>
      </c>
      <c r="B45" s="1" t="s">
        <v>164</v>
      </c>
      <c r="C45" s="1">
        <v>1609083</v>
      </c>
    </row>
    <row r="46" spans="1:3">
      <c r="A46" s="2">
        <v>45</v>
      </c>
      <c r="B46" s="1" t="s">
        <v>147</v>
      </c>
      <c r="C46" s="1">
        <v>1607073</v>
      </c>
    </row>
    <row r="47" spans="1:3">
      <c r="A47" s="138">
        <v>46</v>
      </c>
      <c r="B47" s="1" t="s">
        <v>148</v>
      </c>
      <c r="C47" s="1">
        <v>1607082</v>
      </c>
    </row>
    <row r="48" spans="1:3">
      <c r="A48" s="2">
        <v>47</v>
      </c>
      <c r="B48" s="1" t="s">
        <v>124</v>
      </c>
      <c r="C48" s="1">
        <v>1603042</v>
      </c>
    </row>
    <row r="49" spans="1:3">
      <c r="A49" s="138">
        <v>48</v>
      </c>
      <c r="B49" s="1" t="s">
        <v>138</v>
      </c>
      <c r="C49" s="1">
        <v>1606032</v>
      </c>
    </row>
    <row r="50" spans="1:3">
      <c r="A50" s="2">
        <v>49</v>
      </c>
      <c r="B50" s="1" t="s">
        <v>125</v>
      </c>
      <c r="C50" s="1">
        <v>1603052</v>
      </c>
    </row>
    <row r="51" spans="1:3">
      <c r="A51" s="138">
        <v>50</v>
      </c>
      <c r="B51" s="1" t="s">
        <v>165</v>
      </c>
      <c r="C51" s="1">
        <v>1609092</v>
      </c>
    </row>
    <row r="52" spans="1:3">
      <c r="A52" s="2">
        <v>51</v>
      </c>
      <c r="B52" s="1" t="s">
        <v>153</v>
      </c>
      <c r="C52" s="1">
        <v>1608043</v>
      </c>
    </row>
    <row r="53" spans="1:3">
      <c r="A53" s="138">
        <v>52</v>
      </c>
      <c r="B53" s="1" t="s">
        <v>166</v>
      </c>
      <c r="C53" s="1">
        <v>1609103</v>
      </c>
    </row>
    <row r="54" spans="1:3">
      <c r="A54" s="2">
        <v>53</v>
      </c>
      <c r="B54" s="1" t="s">
        <v>173</v>
      </c>
      <c r="C54" s="1">
        <v>1610043</v>
      </c>
    </row>
    <row r="55" spans="1:3">
      <c r="A55" s="138">
        <v>54</v>
      </c>
      <c r="B55" s="1" t="s">
        <v>154</v>
      </c>
      <c r="C55" s="1">
        <v>1608052</v>
      </c>
    </row>
    <row r="56" spans="1:3">
      <c r="A56" s="2">
        <v>55</v>
      </c>
      <c r="B56" s="1" t="s">
        <v>126</v>
      </c>
      <c r="C56" s="1">
        <v>1603062</v>
      </c>
    </row>
    <row r="57" spans="1:3">
      <c r="A57" s="138">
        <v>56</v>
      </c>
      <c r="B57" s="1" t="s">
        <v>155</v>
      </c>
      <c r="C57" s="1">
        <v>1608062</v>
      </c>
    </row>
    <row r="58" spans="1:3">
      <c r="A58" s="2">
        <v>57</v>
      </c>
      <c r="B58" s="1" t="s">
        <v>112</v>
      </c>
      <c r="C58" s="1">
        <v>1601022</v>
      </c>
    </row>
    <row r="59" spans="1:3">
      <c r="A59" s="138">
        <v>58</v>
      </c>
      <c r="B59" s="1" t="s">
        <v>149</v>
      </c>
      <c r="C59" s="1">
        <v>1607092</v>
      </c>
    </row>
    <row r="60" spans="1:3">
      <c r="A60" s="2">
        <v>59</v>
      </c>
      <c r="B60" s="1" t="s">
        <v>178</v>
      </c>
      <c r="C60" s="1">
        <v>1611053</v>
      </c>
    </row>
    <row r="61" spans="1:3">
      <c r="A61" s="138">
        <v>60</v>
      </c>
      <c r="B61" s="1" t="s">
        <v>133</v>
      </c>
      <c r="C61" s="1">
        <v>1605032</v>
      </c>
    </row>
    <row r="62" spans="1:3">
      <c r="A62" s="2">
        <v>61</v>
      </c>
      <c r="B62" s="1" t="s">
        <v>139</v>
      </c>
      <c r="C62" s="1">
        <v>1606042</v>
      </c>
    </row>
    <row r="63" spans="1:3">
      <c r="A63" s="138">
        <v>62</v>
      </c>
      <c r="B63" s="1" t="s">
        <v>167</v>
      </c>
      <c r="C63" s="1">
        <v>1609112</v>
      </c>
    </row>
    <row r="64" spans="1:3">
      <c r="A64" s="2">
        <v>63</v>
      </c>
      <c r="B64" s="1" t="s">
        <v>168</v>
      </c>
      <c r="C64" s="1">
        <v>1609123</v>
      </c>
    </row>
    <row r="65" spans="1:3">
      <c r="A65" s="138">
        <v>64</v>
      </c>
      <c r="B65" s="1" t="s">
        <v>169</v>
      </c>
      <c r="C65" s="1">
        <v>1609132</v>
      </c>
    </row>
    <row r="66" spans="1:3">
      <c r="A66" s="2">
        <v>65</v>
      </c>
      <c r="B66" s="1" t="s">
        <v>179</v>
      </c>
      <c r="C66" s="1">
        <v>1611063</v>
      </c>
    </row>
    <row r="67" spans="1:3">
      <c r="A67" s="138">
        <v>66</v>
      </c>
      <c r="B67" s="1" t="s">
        <v>134</v>
      </c>
      <c r="C67" s="1">
        <v>1605042</v>
      </c>
    </row>
    <row r="68" spans="1:3">
      <c r="A68" s="2">
        <v>67</v>
      </c>
      <c r="B68" s="1" t="s">
        <v>140</v>
      </c>
      <c r="C68" s="1">
        <v>1606052</v>
      </c>
    </row>
    <row r="69" spans="1:3">
      <c r="A69" s="138">
        <v>68</v>
      </c>
      <c r="B69" s="1" t="s">
        <v>130</v>
      </c>
      <c r="C69" s="1">
        <v>1604043</v>
      </c>
    </row>
    <row r="70" spans="1:3">
      <c r="A70" s="2">
        <v>69</v>
      </c>
      <c r="B70" s="1" t="s">
        <v>180</v>
      </c>
      <c r="C70" s="1">
        <v>1611073</v>
      </c>
    </row>
    <row r="71" spans="1:3">
      <c r="A71" s="138">
        <v>70</v>
      </c>
      <c r="B71" s="1" t="s">
        <v>135</v>
      </c>
      <c r="C71" s="1">
        <v>1605053</v>
      </c>
    </row>
    <row r="72" spans="1:3">
      <c r="A72" s="2">
        <v>71</v>
      </c>
      <c r="B72" s="1" t="s">
        <v>156</v>
      </c>
      <c r="C72" s="1">
        <v>1608072</v>
      </c>
    </row>
    <row r="73" spans="1:3">
      <c r="A73" s="138">
        <v>72</v>
      </c>
      <c r="B73" s="1" t="s">
        <v>181</v>
      </c>
      <c r="C73" s="1">
        <v>1661000</v>
      </c>
    </row>
    <row r="74" spans="1:3">
      <c r="A74" s="2">
        <v>73</v>
      </c>
      <c r="B74" s="1" t="s">
        <v>219</v>
      </c>
      <c r="C74" s="1">
        <v>1601000</v>
      </c>
    </row>
    <row r="75" spans="1:3">
      <c r="A75" s="138">
        <v>74</v>
      </c>
      <c r="B75" s="1" t="s">
        <v>220</v>
      </c>
      <c r="C75" s="1">
        <v>1602000</v>
      </c>
    </row>
    <row r="76" spans="1:3">
      <c r="A76" s="2">
        <v>75</v>
      </c>
      <c r="B76" s="1" t="s">
        <v>221</v>
      </c>
      <c r="C76" s="1">
        <v>1603000</v>
      </c>
    </row>
    <row r="77" spans="1:3">
      <c r="A77" s="138">
        <v>76</v>
      </c>
      <c r="B77" s="1" t="s">
        <v>222</v>
      </c>
      <c r="C77" s="1">
        <v>1604000</v>
      </c>
    </row>
    <row r="78" spans="1:3">
      <c r="A78" s="2">
        <v>77</v>
      </c>
      <c r="B78" s="1" t="s">
        <v>223</v>
      </c>
      <c r="C78" s="1">
        <v>1605000</v>
      </c>
    </row>
    <row r="79" spans="1:3">
      <c r="A79" s="138">
        <v>78</v>
      </c>
      <c r="B79" s="1" t="s">
        <v>224</v>
      </c>
      <c r="C79" s="1">
        <v>1606000</v>
      </c>
    </row>
    <row r="80" spans="1:3">
      <c r="A80" s="2">
        <v>79</v>
      </c>
      <c r="B80" s="1" t="s">
        <v>225</v>
      </c>
      <c r="C80" s="1">
        <v>1607000</v>
      </c>
    </row>
    <row r="81" spans="1:3">
      <c r="A81" s="138">
        <v>80</v>
      </c>
      <c r="B81" s="1" t="s">
        <v>226</v>
      </c>
      <c r="C81" s="1">
        <v>1608000</v>
      </c>
    </row>
    <row r="82" spans="1:3">
      <c r="A82" s="2">
        <v>81</v>
      </c>
      <c r="B82" s="1" t="s">
        <v>227</v>
      </c>
      <c r="C82" s="1">
        <v>1609000</v>
      </c>
    </row>
    <row r="83" spans="1:3">
      <c r="A83" s="138">
        <v>82</v>
      </c>
      <c r="B83" s="1" t="s">
        <v>228</v>
      </c>
      <c r="C83" s="1">
        <v>1610000</v>
      </c>
    </row>
    <row r="84" spans="1:3">
      <c r="A84" s="2">
        <v>83</v>
      </c>
      <c r="B84" s="1" t="s">
        <v>229</v>
      </c>
      <c r="C84" s="1">
        <v>1611000</v>
      </c>
    </row>
    <row r="85" spans="1:3">
      <c r="A85" s="138">
        <v>84</v>
      </c>
      <c r="B85" s="1" t="s">
        <v>230</v>
      </c>
      <c r="C85" s="1">
        <v>1600000</v>
      </c>
    </row>
    <row r="86" spans="1:3">
      <c r="A86" s="138">
        <v>85</v>
      </c>
      <c r="B86" s="85" t="s">
        <v>18</v>
      </c>
      <c r="C86" s="84" t="s">
        <v>17</v>
      </c>
    </row>
    <row r="87" spans="1:3">
      <c r="A87" s="2">
        <v>86</v>
      </c>
      <c r="B87" s="85" t="s">
        <v>15</v>
      </c>
      <c r="C87" s="84" t="s">
        <v>14</v>
      </c>
    </row>
    <row r="88" spans="1:3">
      <c r="A88" s="2">
        <v>87</v>
      </c>
      <c r="B88" s="85" t="s">
        <v>13</v>
      </c>
      <c r="C88" s="84" t="s">
        <v>265</v>
      </c>
    </row>
    <row r="89" spans="1:3">
      <c r="A89" s="138">
        <v>88</v>
      </c>
      <c r="B89" s="85" t="s">
        <v>16</v>
      </c>
      <c r="C89" s="84" t="s">
        <v>12</v>
      </c>
    </row>
    <row r="90" spans="1:3">
      <c r="A90" s="2">
        <v>89</v>
      </c>
      <c r="B90" s="85" t="s">
        <v>273</v>
      </c>
      <c r="C90" s="84" t="s">
        <v>274</v>
      </c>
    </row>
    <row r="91" spans="1:3">
      <c r="A91" s="2">
        <v>90</v>
      </c>
      <c r="B91" s="85" t="s">
        <v>275</v>
      </c>
      <c r="C91" s="84" t="s">
        <v>276</v>
      </c>
    </row>
  </sheetData>
  <sheetProtection selectLockedCells="1" selectUnlockedCells="1"/>
  <sortState xmlns:xlrd2="http://schemas.microsoft.com/office/spreadsheetml/2017/richdata2" ref="A3:C85">
    <sortCondition ref="B3:B85"/>
  </sortState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EE4FE998-D6EE-44D4-A4F9-0ACAFB3240CE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16</vt:i4>
      </vt:variant>
    </vt:vector>
  </HeadingPairs>
  <TitlesOfParts>
    <vt:vector size="27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Informacje dla KRRIO</vt:lpstr>
      <vt:lpstr>jednostki</vt:lpstr>
      <vt:lpstr>'DANE ZBIORCZO'!Obszar_wydruku</vt:lpstr>
      <vt:lpstr>'Informacje dla KRRIO'!Obszar_wydruku</vt:lpstr>
      <vt:lpstr>INNE!Obszar_wydruku</vt:lpstr>
      <vt:lpstr>KREDYTY!Obszar_wydruku</vt:lpstr>
      <vt:lpstr>'PAP.WART. - płynny rynek wtórny'!Obszar_wydruku</vt:lpstr>
      <vt:lpstr>'PAP.WART-brak płynnego rynku wt'!Obszar_wydruku</vt:lpstr>
      <vt:lpstr>PORĘCZENIA!Obszar_wydruku</vt:lpstr>
      <vt:lpstr>'Pozostałe operacje finansowe'!Obszar_wydruku</vt:lpstr>
      <vt:lpstr>POŻYCZKI!Obszar_wydruku</vt:lpstr>
      <vt:lpstr>'Informacje dla KRRIO'!Tytuły_wydruku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Piotr Szuba</cp:lastModifiedBy>
  <cp:lastPrinted>2024-01-19T12:05:01Z</cp:lastPrinted>
  <dcterms:created xsi:type="dcterms:W3CDTF">2008-07-04T11:46:14Z</dcterms:created>
  <dcterms:modified xsi:type="dcterms:W3CDTF">2024-03-11T08:35:07Z</dcterms:modified>
</cp:coreProperties>
</file>