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jgaik\Desktop\POP 2023\"/>
    </mc:Choice>
  </mc:AlternateContent>
  <xr:revisionPtr revIDLastSave="0" documentId="13_ncr:1_{4609C725-6686-4C6F-A97D-B21A0110974C}" xr6:coauthVersionLast="47" xr6:coauthVersionMax="47" xr10:uidLastSave="{00000000-0000-0000-0000-000000000000}"/>
  <bookViews>
    <workbookView xWindow="-120" yWindow="-120" windowWidth="29040" windowHeight="15720" firstSheet="1" activeTab="4" xr2:uid="{00000000-000D-0000-FFFF-FFFF00000000}"/>
  </bookViews>
  <sheets>
    <sheet name="Tabela Informacyjna" sheetId="1" r:id="rId1"/>
    <sheet name="ZSO" sheetId="8" r:id="rId2"/>
    <sheet name="EE" sheetId="2" r:id="rId3"/>
    <sheet name="KPP" sheetId="6" r:id="rId4"/>
    <sheet name="PDK" sheetId="11" r:id="rId5"/>
    <sheet name="PDK_rozporz" sheetId="12" r:id="rId6"/>
    <sheet name="działania dodatkowe" sheetId="4" r:id="rId7"/>
    <sheet name="wydane decyzje" sheetId="16" r:id="rId8"/>
    <sheet name="wydane akty prawne" sheetId="17" r:id="rId9"/>
    <sheet name="lista gmin" sheetId="9" r:id="rId10"/>
    <sheet name="kody działań" sheetId="5" r:id="rId11"/>
    <sheet name="wskaźniki" sheetId="13" r:id="rId12"/>
    <sheet name="wskaźniki POP_przeliczenie efek" sheetId="15" state="hidden" r:id="rId13"/>
  </sheets>
  <definedNames>
    <definedName name="_Hlk42630443" localSheetId="12">#REF!</definedName>
    <definedName name="_Toc42678929" localSheetId="12">#REF!</definedName>
    <definedName name="_xlnm.Database">#REF!</definedName>
    <definedName name="liniowe">'kody działań'!$A$62:$A$72</definedName>
    <definedName name="lista">'kody działań'!$A$56:$A$59</definedName>
    <definedName name="listadzialan">'kody działań'!$A$56:$A$59</definedName>
    <definedName name="Nazwy_Gmin">'lista gmin'!$C$3:$C$84</definedName>
    <definedName name="powierzchniowe">'kody działań'!$A$75:$A$83</definedName>
    <definedName name="punktowe">'kody działań'!$A$86:$A$95</definedName>
    <definedName name="sposob_finansowania">'kody działań'!$A$152:$A$157</definedName>
    <definedName name="wskaznik_monitorowania_akcji">'kody działań'!$A$137:$A$146</definedName>
    <definedName name="wspomagajace">'kody działań'!$A$98:$A$105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3" i="6" l="1"/>
  <c r="C44" i="2"/>
  <c r="C55" i="8"/>
  <c r="E4" i="17" l="1"/>
  <c r="C2" i="17"/>
  <c r="E4" i="16"/>
  <c r="C2" i="16"/>
  <c r="C12" i="11" l="1"/>
  <c r="C13" i="11"/>
  <c r="C14" i="11"/>
  <c r="C15"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11" i="11"/>
  <c r="H33" i="6" l="1"/>
  <c r="G33" i="6"/>
  <c r="F33" i="6"/>
  <c r="E33" i="6"/>
  <c r="D33" i="6"/>
  <c r="H32" i="6"/>
  <c r="G32" i="6"/>
  <c r="F32" i="6"/>
  <c r="E32" i="6"/>
  <c r="D32" i="6"/>
  <c r="H31" i="6"/>
  <c r="G31" i="6"/>
  <c r="F31" i="6"/>
  <c r="E31" i="6"/>
  <c r="D31" i="6"/>
  <c r="H30" i="6"/>
  <c r="G30" i="6"/>
  <c r="F30" i="6"/>
  <c r="E30" i="6"/>
  <c r="D30" i="6"/>
  <c r="H29" i="6"/>
  <c r="G29" i="6"/>
  <c r="F29" i="6"/>
  <c r="E29" i="6"/>
  <c r="D29" i="6"/>
  <c r="H28" i="6"/>
  <c r="G28" i="6"/>
  <c r="F28" i="6"/>
  <c r="E28" i="6"/>
  <c r="D28" i="6"/>
  <c r="H27" i="6"/>
  <c r="G27" i="6"/>
  <c r="F27" i="6"/>
  <c r="E27" i="6"/>
  <c r="D27" i="6"/>
  <c r="H26" i="6"/>
  <c r="G26" i="6"/>
  <c r="F26" i="6"/>
  <c r="E26" i="6"/>
  <c r="D26" i="6"/>
  <c r="H25" i="6"/>
  <c r="G25" i="6"/>
  <c r="F25" i="6"/>
  <c r="E25" i="6"/>
  <c r="D25" i="6"/>
  <c r="H33" i="2"/>
  <c r="G33" i="2"/>
  <c r="F33" i="2"/>
  <c r="E33" i="2"/>
  <c r="D33" i="2"/>
  <c r="H32" i="2"/>
  <c r="G32" i="2"/>
  <c r="F32" i="2"/>
  <c r="E32" i="2"/>
  <c r="D32" i="2"/>
  <c r="H31" i="2"/>
  <c r="G31" i="2"/>
  <c r="F31" i="2"/>
  <c r="E31" i="2"/>
  <c r="D31" i="2"/>
  <c r="H30" i="2"/>
  <c r="G30" i="2"/>
  <c r="F30" i="2"/>
  <c r="E30" i="2"/>
  <c r="D30" i="2"/>
  <c r="H29" i="2"/>
  <c r="G29" i="2"/>
  <c r="F29" i="2"/>
  <c r="E29" i="2"/>
  <c r="D29" i="2"/>
  <c r="H28" i="2"/>
  <c r="G28" i="2"/>
  <c r="F28" i="2"/>
  <c r="E28" i="2"/>
  <c r="D28" i="2"/>
  <c r="H27" i="2"/>
  <c r="G27" i="2"/>
  <c r="F27" i="2"/>
  <c r="E27" i="2"/>
  <c r="D27" i="2"/>
  <c r="H26" i="2"/>
  <c r="G26" i="2"/>
  <c r="F26" i="2"/>
  <c r="E26" i="2"/>
  <c r="D26" i="2"/>
  <c r="H25" i="2"/>
  <c r="G25" i="2"/>
  <c r="F25" i="2"/>
  <c r="E25" i="2"/>
  <c r="D25" i="2"/>
  <c r="D38" i="8"/>
  <c r="D37" i="8"/>
  <c r="H46" i="8"/>
  <c r="G45" i="8"/>
  <c r="F45" i="8"/>
  <c r="E45" i="8"/>
  <c r="D45" i="8"/>
  <c r="H45" i="8"/>
  <c r="G44" i="8"/>
  <c r="F44" i="8"/>
  <c r="E44" i="8"/>
  <c r="D44" i="8"/>
  <c r="H44" i="8"/>
  <c r="G43" i="8"/>
  <c r="F43" i="8"/>
  <c r="E43" i="8"/>
  <c r="D43" i="8"/>
  <c r="H43" i="8"/>
  <c r="G42" i="8"/>
  <c r="F42" i="8"/>
  <c r="E42" i="8"/>
  <c r="D42" i="8"/>
  <c r="H42" i="8"/>
  <c r="G41" i="8"/>
  <c r="F41" i="8"/>
  <c r="E41" i="8"/>
  <c r="D41" i="8"/>
  <c r="H41" i="8"/>
  <c r="G40" i="8"/>
  <c r="F40" i="8"/>
  <c r="E40" i="8"/>
  <c r="D40" i="8"/>
  <c r="H40" i="8"/>
  <c r="G39" i="8"/>
  <c r="F39" i="8"/>
  <c r="E39" i="8"/>
  <c r="D39" i="8"/>
  <c r="H39" i="8"/>
  <c r="G38" i="8"/>
  <c r="F38" i="8"/>
  <c r="E38" i="8"/>
  <c r="H38" i="8"/>
  <c r="G37" i="8"/>
  <c r="F37" i="8"/>
  <c r="E37" i="8"/>
  <c r="C8" i="1" l="1"/>
  <c r="C6" i="8"/>
  <c r="C6" i="2"/>
  <c r="C4" i="17" l="1"/>
  <c r="C4" i="16"/>
  <c r="E4" i="4"/>
  <c r="C6" i="12" l="1"/>
  <c r="C6" i="6"/>
  <c r="C2" i="11"/>
  <c r="C10" i="6" l="1"/>
  <c r="C7" i="6"/>
  <c r="C10" i="2"/>
  <c r="C7" i="2"/>
  <c r="C10" i="8"/>
  <c r="D54" i="8"/>
  <c r="D53" i="8"/>
  <c r="D52" i="8"/>
  <c r="C7" i="8"/>
  <c r="C2" i="12" l="1"/>
  <c r="H35" i="6"/>
  <c r="G35" i="6"/>
  <c r="F35" i="6"/>
  <c r="E35" i="6"/>
  <c r="D35" i="6"/>
  <c r="G35" i="2"/>
  <c r="E35" i="2"/>
  <c r="H35" i="2" l="1"/>
  <c r="F35" i="2"/>
  <c r="D35" i="2"/>
  <c r="G33" i="8" l="1"/>
  <c r="F33" i="8"/>
  <c r="E33" i="8"/>
  <c r="D33" i="8"/>
  <c r="D47" i="8" l="1"/>
  <c r="H48" i="8"/>
  <c r="F47" i="8"/>
  <c r="E47" i="8"/>
  <c r="G47" i="8"/>
  <c r="C2" i="4"/>
  <c r="E3" i="11"/>
  <c r="C4" i="12" l="1"/>
  <c r="D11" i="1"/>
  <c r="C12" i="1"/>
  <c r="F72" i="5"/>
  <c r="F71" i="5"/>
  <c r="F70" i="5"/>
  <c r="F69" i="5"/>
  <c r="F68" i="5"/>
  <c r="F67" i="5"/>
  <c r="F66" i="5"/>
  <c r="F65" i="5"/>
  <c r="F64" i="5"/>
  <c r="F63" i="5"/>
  <c r="F61" i="5"/>
  <c r="F60" i="5"/>
  <c r="F58" i="5"/>
  <c r="F57" i="5"/>
  <c r="F56" i="5"/>
  <c r="F55" i="5"/>
  <c r="F54" i="5"/>
  <c r="F53" i="5"/>
  <c r="F52" i="5"/>
  <c r="F50" i="5"/>
  <c r="F49" i="5"/>
  <c r="F48" i="5"/>
  <c r="F47" i="5"/>
  <c r="F46" i="5"/>
  <c r="F45" i="5"/>
  <c r="F44" i="5"/>
  <c r="F43" i="5"/>
  <c r="F42" i="5"/>
  <c r="F41" i="5"/>
  <c r="F40" i="5"/>
  <c r="F39" i="5"/>
  <c r="F38" i="5"/>
  <c r="F37" i="5"/>
  <c r="F36" i="5"/>
  <c r="F35" i="5"/>
  <c r="F34" i="5"/>
  <c r="F33" i="5"/>
  <c r="F32" i="5"/>
  <c r="F31" i="5"/>
  <c r="F30" i="5"/>
  <c r="F29" i="5"/>
  <c r="F28" i="5"/>
  <c r="F27" i="5"/>
  <c r="F26" i="5"/>
  <c r="F25" i="5"/>
  <c r="F24" i="5"/>
  <c r="F23" i="5"/>
  <c r="F22" i="5"/>
  <c r="F20" i="5"/>
  <c r="F19" i="5"/>
  <c r="F18" i="5"/>
  <c r="F17" i="5"/>
  <c r="F15" i="5"/>
  <c r="F14" i="5"/>
  <c r="F13" i="5"/>
  <c r="F12" i="5"/>
  <c r="F11" i="5"/>
  <c r="F10" i="5"/>
  <c r="F9" i="5"/>
  <c r="F8" i="5"/>
  <c r="F7" i="5"/>
  <c r="F6" i="5"/>
  <c r="F5" i="5"/>
  <c r="F4" i="5"/>
  <c r="F3" i="5"/>
  <c r="F2" i="5"/>
  <c r="E2" i="17" l="1"/>
  <c r="E2" i="16"/>
  <c r="C1" i="12"/>
  <c r="C1" i="17"/>
  <c r="C1" i="16"/>
  <c r="E2" i="4"/>
  <c r="C5" i="12"/>
  <c r="E2" i="11"/>
  <c r="C1" i="4"/>
  <c r="C1" i="11"/>
  <c r="C4" i="4"/>
  <c r="C4"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Zespół Polityk Ekologicznych</author>
  </authors>
  <commentList>
    <comment ref="J34" authorId="0" shapeId="0" xr:uid="{00000000-0006-0000-0A00-000001000000}">
      <text>
        <r>
          <rPr>
            <b/>
            <sz val="9"/>
            <color indexed="81"/>
            <rFont val="Tahoma"/>
            <family val="2"/>
            <charset val="238"/>
          </rPr>
          <t>Zespół Polityk Ekologicznych:</t>
        </r>
        <r>
          <rPr>
            <sz val="9"/>
            <color indexed="81"/>
            <rFont val="Tahoma"/>
            <family val="2"/>
            <charset val="238"/>
          </rPr>
          <t xml:space="preserve">
Gosławice, Grudzice, Kolonia Gosławicka, Malina, Zakrzów, Półwieś, a także Chmielowice, Krzanowice i Winów</t>
        </r>
      </text>
    </comment>
  </commentList>
</comments>
</file>

<file path=xl/sharedStrings.xml><?xml version="1.0" encoding="utf-8"?>
<sst xmlns="http://schemas.openxmlformats.org/spreadsheetml/2006/main" count="1300" uniqueCount="697">
  <si>
    <t>EE klasyfikacja zadania</t>
  </si>
  <si>
    <t>EE opis prowadzonych działań</t>
  </si>
  <si>
    <t>ulotki</t>
  </si>
  <si>
    <t>imprezy</t>
  </si>
  <si>
    <t>akcje edukacyjne</t>
  </si>
  <si>
    <t>audycje</t>
  </si>
  <si>
    <t>konferencje</t>
  </si>
  <si>
    <t>działania informacyjne i szkoleniowe</t>
  </si>
  <si>
    <t>wybierz z listy</t>
  </si>
  <si>
    <t>prowadzenie akcji edukacyjnych uświadamiających mieszkańcom zagrożenia dla zdrowia, jakie niesie ze sobą zanieczyszczenie powietrza</t>
  </si>
  <si>
    <t xml:space="preserve">informowanie mieszkańców odnośnie przepisów obowiązujących w zakresie ochrony powietrza </t>
  </si>
  <si>
    <t>EE zakres czasowy redukcji</t>
  </si>
  <si>
    <t>krótkoterminowe</t>
  </si>
  <si>
    <t>średnioterminowe</t>
  </si>
  <si>
    <t>długoterminowe</t>
  </si>
  <si>
    <t>KPP opis kontroli</t>
  </si>
  <si>
    <t>przestrzeganie zakazu spalania odpadów w kotłach i piecach</t>
  </si>
  <si>
    <t>przestrzeganie zakazu spalania odpadów zielonych, a także przestrzegania zakazu wypalania traw i łąk</t>
  </si>
  <si>
    <t>przestrzeganie zapisów uchwały antysmogowej</t>
  </si>
  <si>
    <t>Liczba przeprowadzonych kontroli w zakresie przestrzegania wymagań określonych w uchwale, o której mowa w art. 96 ustawy z dnia 27 kwietnia  2001 r. – Prawo ochrony środowiska</t>
  </si>
  <si>
    <t xml:space="preserve">Liczba przeprowadzonych kontroli w zakresie przestrzegania zakazu spalania odpadów w urządzeniach nie przeznaczonych do tego </t>
  </si>
  <si>
    <t xml:space="preserve">Liczba przeprowadzonych kontroli w zakresie przestrzegania zakazu spalania pozostałości roślinnych na powierzchni ziemi </t>
  </si>
  <si>
    <t>kategoria źródeł emisji</t>
  </si>
  <si>
    <t>KPP sektor</t>
  </si>
  <si>
    <t>handlowy</t>
  </si>
  <si>
    <t>usługowy</t>
  </si>
  <si>
    <t>mieszkaniowy</t>
  </si>
  <si>
    <t>ZSO opis działania</t>
  </si>
  <si>
    <t>Działania zmierzające do obniżenia emisji z indywidualnych systemów grzewczych opalanych paliwami stałymi</t>
  </si>
  <si>
    <t>Termomodernizacja</t>
  </si>
  <si>
    <t>Finansowanie</t>
  </si>
  <si>
    <t>ZSO zastąpienie niskosprawnych urządzeń grzewczych</t>
  </si>
  <si>
    <t>podłączenie do sieci centralnego ogrzewania</t>
  </si>
  <si>
    <t>podłączenie do sieci gazowej</t>
  </si>
  <si>
    <t>podłączenie do OZE (glównie pompy ciepła)</t>
  </si>
  <si>
    <t>ZSO wymiana niskoprawnych kotłów na paliwa stałe</t>
  </si>
  <si>
    <t>ogrzewanie elektryczne</t>
  </si>
  <si>
    <t>kotły zasilane olejem opałowym</t>
  </si>
  <si>
    <t>urządzenia opalane gazem (ze zbiornika)</t>
  </si>
  <si>
    <t>nowe kotły węglowe lub na biomasę zasilane automatycznie spełniające minimum wymogi jakościowe ekoprojektu dla urządzeń na paliwa stałe</t>
  </si>
  <si>
    <t>ZSO źródło finansowania</t>
  </si>
  <si>
    <t>środki własne zarządców i właścicieli nieruchomości</t>
  </si>
  <si>
    <t>NFOŚiGW</t>
  </si>
  <si>
    <t>WFOŚiGW</t>
  </si>
  <si>
    <t>budżet gminy</t>
  </si>
  <si>
    <t>fundusze unijne</t>
  </si>
  <si>
    <t>inne środki</t>
  </si>
  <si>
    <t>BaP</t>
  </si>
  <si>
    <t>wskaźniki</t>
  </si>
  <si>
    <t>Lp.</t>
  </si>
  <si>
    <t>Zawartość</t>
  </si>
  <si>
    <t>Opis</t>
  </si>
  <si>
    <t>Województwo</t>
  </si>
  <si>
    <t>opolskie</t>
  </si>
  <si>
    <t xml:space="preserve">Opole </t>
  </si>
  <si>
    <t>Nazwa urzędu przedstawiającego sprawozdanie</t>
  </si>
  <si>
    <t>Uwagi</t>
  </si>
  <si>
    <r>
      <t>*</t>
    </r>
    <r>
      <rPr>
        <sz val="9"/>
        <rFont val="Trebuchet MS"/>
        <family val="2"/>
        <charset val="238"/>
      </rPr>
      <t xml:space="preserve"> pole obowiązkowe do wypełnienia</t>
    </r>
  </si>
  <si>
    <t>TABELA INFORMACYJNA</t>
  </si>
  <si>
    <t>lista gmin</t>
  </si>
  <si>
    <t>gmina / powiat</t>
  </si>
  <si>
    <t>powiat</t>
  </si>
  <si>
    <t>urząd</t>
  </si>
  <si>
    <t>strefa jakości powietrza</t>
  </si>
  <si>
    <t>5163202013</t>
  </si>
  <si>
    <t>Baborów</t>
  </si>
  <si>
    <t>głubczycki</t>
  </si>
  <si>
    <t>Urząd Miejski</t>
  </si>
  <si>
    <t>5163110013</t>
  </si>
  <si>
    <t>Biała</t>
  </si>
  <si>
    <t>prudnicki</t>
  </si>
  <si>
    <t>5163203022</t>
  </si>
  <si>
    <t>Bierawa</t>
  </si>
  <si>
    <t>kędzierzyńsko-kozielski</t>
  </si>
  <si>
    <t>Urząd Gminy</t>
  </si>
  <si>
    <t>5163202022</t>
  </si>
  <si>
    <t>Branice</t>
  </si>
  <si>
    <t>5163101011</t>
  </si>
  <si>
    <t>Brzeg</t>
  </si>
  <si>
    <t>brzeski</t>
  </si>
  <si>
    <t>Urząd Miasta</t>
  </si>
  <si>
    <t>5163104013</t>
  </si>
  <si>
    <t>Byczyna</t>
  </si>
  <si>
    <t>kluczborski</t>
  </si>
  <si>
    <t>5163209012</t>
  </si>
  <si>
    <t>Chrząstowice</t>
  </si>
  <si>
    <t>opolski</t>
  </si>
  <si>
    <t>5163203032</t>
  </si>
  <si>
    <t>Cisek</t>
  </si>
  <si>
    <t>5163209022</t>
  </si>
  <si>
    <t>Dąbrowa</t>
  </si>
  <si>
    <t>5163208013</t>
  </si>
  <si>
    <t>Dobrodzień</t>
  </si>
  <si>
    <t>oleski</t>
  </si>
  <si>
    <t>5163209032</t>
  </si>
  <si>
    <t>Dobrzeń Wielki</t>
  </si>
  <si>
    <t>5163106012</t>
  </si>
  <si>
    <t>Domaszowice</t>
  </si>
  <si>
    <t>namysłowski</t>
  </si>
  <si>
    <t>5163110023</t>
  </si>
  <si>
    <t>Głogówek</t>
  </si>
  <si>
    <t>5163202033</t>
  </si>
  <si>
    <t>Głubczyce</t>
  </si>
  <si>
    <t>5163107013</t>
  </si>
  <si>
    <t>Głuchołazy</t>
  </si>
  <si>
    <t>nyski</t>
  </si>
  <si>
    <t>5163205013</t>
  </si>
  <si>
    <t>Gogolin</t>
  </si>
  <si>
    <t>krapkowicki</t>
  </si>
  <si>
    <t>5163208023</t>
  </si>
  <si>
    <t>Gorzów Śląski</t>
  </si>
  <si>
    <t>5163101033</t>
  </si>
  <si>
    <t>Grodków</t>
  </si>
  <si>
    <t>Urząd Miasta i Gminy</t>
  </si>
  <si>
    <t>5163211012</t>
  </si>
  <si>
    <t>Izbicko</t>
  </si>
  <si>
    <t>strzelecki</t>
  </si>
  <si>
    <t>5163211022</t>
  </si>
  <si>
    <t>Jemielnica</t>
  </si>
  <si>
    <t>5163107022</t>
  </si>
  <si>
    <t>Kamiennik</t>
  </si>
  <si>
    <t>5163203011</t>
  </si>
  <si>
    <t>Kędzierzyn-Koźle</t>
  </si>
  <si>
    <t>5163202043</t>
  </si>
  <si>
    <t>Kietrz</t>
  </si>
  <si>
    <t>5163104023</t>
  </si>
  <si>
    <t>Kluczbork</t>
  </si>
  <si>
    <t>5163211033</t>
  </si>
  <si>
    <t>Kolonowskie</t>
  </si>
  <si>
    <t>5163209042</t>
  </si>
  <si>
    <t>Komprachcice</t>
  </si>
  <si>
    <t>5163107033</t>
  </si>
  <si>
    <t xml:space="preserve">Korfantów </t>
  </si>
  <si>
    <t>5163205023</t>
  </si>
  <si>
    <t>Krapkowice</t>
  </si>
  <si>
    <t>5163104032</t>
  </si>
  <si>
    <t>Lasowice Wielkie</t>
  </si>
  <si>
    <t>5163211043</t>
  </si>
  <si>
    <t>Leśnica</t>
  </si>
  <si>
    <t>5163101043</t>
  </si>
  <si>
    <t>Lewin Brzeski</t>
  </si>
  <si>
    <t>5163110032</t>
  </si>
  <si>
    <t>Lubrza</t>
  </si>
  <si>
    <t>5163101052</t>
  </si>
  <si>
    <t xml:space="preserve">Lubsza </t>
  </si>
  <si>
    <t>5163107042</t>
  </si>
  <si>
    <t xml:space="preserve">Łambinowice </t>
  </si>
  <si>
    <t>5163209052</t>
  </si>
  <si>
    <t xml:space="preserve">Łubniany </t>
  </si>
  <si>
    <t>5163209062</t>
  </si>
  <si>
    <t xml:space="preserve">Murów </t>
  </si>
  <si>
    <t>5163106023</t>
  </si>
  <si>
    <t xml:space="preserve">Namysłów </t>
  </si>
  <si>
    <t>5163209073</t>
  </si>
  <si>
    <t xml:space="preserve">Niemodlin </t>
  </si>
  <si>
    <t>5163107053</t>
  </si>
  <si>
    <t xml:space="preserve">Nysa </t>
  </si>
  <si>
    <t>5163208033</t>
  </si>
  <si>
    <t xml:space="preserve">Olesno </t>
  </si>
  <si>
    <t>5163101062</t>
  </si>
  <si>
    <t xml:space="preserve">Olszanka </t>
  </si>
  <si>
    <t>5163261011</t>
  </si>
  <si>
    <t>Opole</t>
  </si>
  <si>
    <t>5163107063</t>
  </si>
  <si>
    <t xml:space="preserve">Otmuchów </t>
  </si>
  <si>
    <t>5163209083</t>
  </si>
  <si>
    <t xml:space="preserve">Ozimek </t>
  </si>
  <si>
    <t>5163107073</t>
  </si>
  <si>
    <t xml:space="preserve">Paczków </t>
  </si>
  <si>
    <t>5163107082</t>
  </si>
  <si>
    <t xml:space="preserve">Pakosławice </t>
  </si>
  <si>
    <t>5163203042</t>
  </si>
  <si>
    <t xml:space="preserve">Pawłowiczki </t>
  </si>
  <si>
    <t>5163106032</t>
  </si>
  <si>
    <t xml:space="preserve">Pokój </t>
  </si>
  <si>
    <t>5163203052</t>
  </si>
  <si>
    <t xml:space="preserve">Polska Cerekiew </t>
  </si>
  <si>
    <t>5163209092</t>
  </si>
  <si>
    <t xml:space="preserve">Popielów </t>
  </si>
  <si>
    <t>5163208043</t>
  </si>
  <si>
    <t xml:space="preserve">Praszka </t>
  </si>
  <si>
    <t>5163209103</t>
  </si>
  <si>
    <t>Prószków  *</t>
  </si>
  <si>
    <t>5163110043</t>
  </si>
  <si>
    <t xml:space="preserve">Prudnik </t>
  </si>
  <si>
    <t>5163208052</t>
  </si>
  <si>
    <t xml:space="preserve">Radłów </t>
  </si>
  <si>
    <t>5163203062</t>
  </si>
  <si>
    <t xml:space="preserve">Reńska Wieś </t>
  </si>
  <si>
    <t>5163208062</t>
  </si>
  <si>
    <t xml:space="preserve">Rudniki </t>
  </si>
  <si>
    <t>5163101022</t>
  </si>
  <si>
    <t>Skarbimierz</t>
  </si>
  <si>
    <t>5163107092</t>
  </si>
  <si>
    <t xml:space="preserve">Skoroszyce </t>
  </si>
  <si>
    <t>5163211053</t>
  </si>
  <si>
    <t xml:space="preserve">Strzelce Opolskie </t>
  </si>
  <si>
    <t>5163205032</t>
  </si>
  <si>
    <t xml:space="preserve">Strzeleczki </t>
  </si>
  <si>
    <t>5163106042</t>
  </si>
  <si>
    <t xml:space="preserve">Świerczów </t>
  </si>
  <si>
    <t>5163209112</t>
  </si>
  <si>
    <t xml:space="preserve">Tarnów Opolski </t>
  </si>
  <si>
    <t>5163209122</t>
  </si>
  <si>
    <t xml:space="preserve">Tułowice </t>
  </si>
  <si>
    <t>5163209132</t>
  </si>
  <si>
    <t xml:space="preserve">Turawa </t>
  </si>
  <si>
    <t>5163211063</t>
  </si>
  <si>
    <t xml:space="preserve">Ujazd </t>
  </si>
  <si>
    <t>5163205042</t>
  </si>
  <si>
    <t xml:space="preserve">Walce </t>
  </si>
  <si>
    <t>5163106052</t>
  </si>
  <si>
    <t xml:space="preserve">Wilków </t>
  </si>
  <si>
    <t>5163104043</t>
  </si>
  <si>
    <t xml:space="preserve">Wołczyn </t>
  </si>
  <si>
    <t>Urzą Miejski</t>
  </si>
  <si>
    <t>5163211073</t>
  </si>
  <si>
    <t xml:space="preserve">Zawadzkie </t>
  </si>
  <si>
    <t>5163205053</t>
  </si>
  <si>
    <t xml:space="preserve">Zdzieszowice </t>
  </si>
  <si>
    <t>5163208072</t>
  </si>
  <si>
    <t xml:space="preserve">Zębowice </t>
  </si>
  <si>
    <t>SPOW Brzeg</t>
  </si>
  <si>
    <t>Starostwo Powiatowe w Brzegu</t>
  </si>
  <si>
    <t>SPOW Głubczyce</t>
  </si>
  <si>
    <t xml:space="preserve">głubczycki </t>
  </si>
  <si>
    <t>Starostwo Powiatowe w Głubczycach</t>
  </si>
  <si>
    <t>SPOW Kędzierzyn=Koźle</t>
  </si>
  <si>
    <t xml:space="preserve">kędzierzyńsko-kozielski </t>
  </si>
  <si>
    <t>Starostwo Powiatowe w Kędzierzynie-Koźlu</t>
  </si>
  <si>
    <t>SPOW Kluczbork</t>
  </si>
  <si>
    <t xml:space="preserve">kluczborski </t>
  </si>
  <si>
    <t>Starostwo Powiatowe w Kluczborku</t>
  </si>
  <si>
    <t>SPOW Krapkowice</t>
  </si>
  <si>
    <t>Starostwo Powiatowe w Krapkowicach</t>
  </si>
  <si>
    <t>SPOW Namysłów</t>
  </si>
  <si>
    <t xml:space="preserve">namysłowski </t>
  </si>
  <si>
    <t>Starostwo Powiatowe w Namysłowie</t>
  </si>
  <si>
    <t>SPOW Nysa</t>
  </si>
  <si>
    <t xml:space="preserve">nyski </t>
  </si>
  <si>
    <t>Starostwo Powiatowe w Nysie</t>
  </si>
  <si>
    <t>SPOW Olesno</t>
  </si>
  <si>
    <t xml:space="preserve">oleski </t>
  </si>
  <si>
    <t>Starostwo Powiatowe w Oleśnie</t>
  </si>
  <si>
    <t>SPOW Opole</t>
  </si>
  <si>
    <t xml:space="preserve">opolski </t>
  </si>
  <si>
    <t>Starostwo Powiatowe w Opolu</t>
  </si>
  <si>
    <t>SPOW Prudnik</t>
  </si>
  <si>
    <t xml:space="preserve">prudnicki </t>
  </si>
  <si>
    <t>Starostwo Powiatowe w Prudniku</t>
  </si>
  <si>
    <t>SPOW Strzelce Opolskie</t>
  </si>
  <si>
    <t xml:space="preserve">strzelecki </t>
  </si>
  <si>
    <t>Starostwo Powiatowe w Strzelcach Opolskich</t>
  </si>
  <si>
    <t>Kolumna1</t>
  </si>
  <si>
    <t>Kolumna2</t>
  </si>
  <si>
    <t>Kolumna3</t>
  </si>
  <si>
    <t>Kolumna4</t>
  </si>
  <si>
    <t>Kolumna5</t>
  </si>
  <si>
    <t>Gmina</t>
  </si>
  <si>
    <t>Kody sytuacji przekroczenia</t>
  </si>
  <si>
    <t>KOD sytuacji przekroczenia</t>
  </si>
  <si>
    <t>1618oplPM10d04</t>
  </si>
  <si>
    <t xml:space="preserve">Baborów </t>
  </si>
  <si>
    <t>1618oplPM10d16</t>
  </si>
  <si>
    <t xml:space="preserve">Biała </t>
  </si>
  <si>
    <t xml:space="preserve">Bierawa </t>
  </si>
  <si>
    <t>1618oplPM10d05</t>
  </si>
  <si>
    <t>1618oplPM2.5a01</t>
  </si>
  <si>
    <t xml:space="preserve">Cisek </t>
  </si>
  <si>
    <t>1618oplPM10d18</t>
  </si>
  <si>
    <t>1618oplPM10d22</t>
  </si>
  <si>
    <t xml:space="preserve">Dobrodzień </t>
  </si>
  <si>
    <t>1618oplPM10d19</t>
  </si>
  <si>
    <t xml:space="preserve">Dobrzeń Wielki </t>
  </si>
  <si>
    <t xml:space="preserve">Głogówek </t>
  </si>
  <si>
    <t>1618oplPM10d01</t>
  </si>
  <si>
    <t xml:space="preserve">Głubczyce </t>
  </si>
  <si>
    <t>Op16SOpBaPa20</t>
  </si>
  <si>
    <t xml:space="preserve">Gorzów Śląski </t>
  </si>
  <si>
    <t>1618oplPM10d21</t>
  </si>
  <si>
    <t xml:space="preserve">Krapkowice </t>
  </si>
  <si>
    <t>1618oplPM10d08</t>
  </si>
  <si>
    <t xml:space="preserve">Leśnica </t>
  </si>
  <si>
    <t>1618oplPM10d03</t>
  </si>
  <si>
    <t>1618oplPM10d20</t>
  </si>
  <si>
    <t xml:space="preserve">Lubrza </t>
  </si>
  <si>
    <t>1618oplPM10d23</t>
  </si>
  <si>
    <t>1618oplPM10d09</t>
  </si>
  <si>
    <t>Nysa</t>
  </si>
  <si>
    <t>Olesno</t>
  </si>
  <si>
    <t>1618OpoBaPa01</t>
  </si>
  <si>
    <t>1618OpoPM10d01</t>
  </si>
  <si>
    <t>1618oplPM10d17</t>
  </si>
  <si>
    <t>Ozimek</t>
  </si>
  <si>
    <t>Łubniany</t>
  </si>
  <si>
    <t>1618oplPM10d02</t>
  </si>
  <si>
    <t>Niemodlin</t>
  </si>
  <si>
    <t>Praszka</t>
  </si>
  <si>
    <t>1618oplPM10d15</t>
  </si>
  <si>
    <t xml:space="preserve">Prószków </t>
  </si>
  <si>
    <t>Otmuchów</t>
  </si>
  <si>
    <t>Reńska Wieś</t>
  </si>
  <si>
    <t>Paczków</t>
  </si>
  <si>
    <t xml:space="preserve">Skarbimierz </t>
  </si>
  <si>
    <t>Polska Cerekiew</t>
  </si>
  <si>
    <t>Strzeleczki</t>
  </si>
  <si>
    <t>Op16SOpBaPa48</t>
  </si>
  <si>
    <t>1618oplPM10d07</t>
  </si>
  <si>
    <t>Prószków</t>
  </si>
  <si>
    <t>1618oplPM10d10</t>
  </si>
  <si>
    <t>Prudnik</t>
  </si>
  <si>
    <t>1618oplPM10d14</t>
  </si>
  <si>
    <t>Tarnów Opolski</t>
  </si>
  <si>
    <t>Radłów</t>
  </si>
  <si>
    <t>1618oplPM10d06</t>
  </si>
  <si>
    <t>Op16SOpBaPa56</t>
  </si>
  <si>
    <t>Walce</t>
  </si>
  <si>
    <t>Strzelce Opolskie</t>
  </si>
  <si>
    <t>Wilków</t>
  </si>
  <si>
    <t>1618oplPM10d11</t>
  </si>
  <si>
    <t>1618oplPM10d12</t>
  </si>
  <si>
    <t>1618oplPM10d13</t>
  </si>
  <si>
    <t>Zdzieszowice</t>
  </si>
  <si>
    <t>Turawa</t>
  </si>
  <si>
    <t>Zębowice</t>
  </si>
  <si>
    <t>Ujazd</t>
  </si>
  <si>
    <t>Zawadzkie</t>
  </si>
  <si>
    <t>1618oplBaPa01</t>
  </si>
  <si>
    <t>PL1602 strefa opolska</t>
  </si>
  <si>
    <t>PL1601 miasto Opole</t>
  </si>
  <si>
    <t>PL1602 strefa opolska; PL1601 miasto Opole</t>
  </si>
  <si>
    <t>kod strefy</t>
  </si>
  <si>
    <t>Nazwa podmiotu</t>
  </si>
  <si>
    <t>Gmina, powiat</t>
  </si>
  <si>
    <t>Sprawozdanie z realizacji Programu Ochrony Powietrza za rok</t>
  </si>
  <si>
    <t>wymiana taboru komunikacji publicznej na niskoemisyjny</t>
  </si>
  <si>
    <t>usprawnienie systemów sterowania i zarządzania ruchem drogowym</t>
  </si>
  <si>
    <t xml:space="preserve">wprowadzenie rozwiązań dotyczących multimodalnego transportu zbiorowego (m.in. parkingi w systemie „parkuj i jedź”, „bike&amp;ride”, komunikacja rowerowa, piesza); </t>
  </si>
  <si>
    <t>modernizacja i integracja różnych gałęzi transportu na terenie miast</t>
  </si>
  <si>
    <t>modernizacja istniejącego układu drogowo-ulicznego</t>
  </si>
  <si>
    <t>budowa obwodnic miast</t>
  </si>
  <si>
    <t>wprowadzanie nowych przepraw mostowych</t>
  </si>
  <si>
    <t>rozbudowa sieci dróg i ulic lokalnych na nowych terenach mieszkaniowych</t>
  </si>
  <si>
    <t>budowa ścieżek rowerowych oraz systemów bezobsługowego wypożyczania rowerów miejskich</t>
  </si>
  <si>
    <t>rozwój komunikacji publicznej oraz wdrożenie energooszczędnych i niskoemisyjnych rozwiązań w transporcie publicznym</t>
  </si>
  <si>
    <t>budowa bezkolizyjnych skrzyżowań drogowych i drogowo-kolejowych</t>
  </si>
  <si>
    <t>lista  działań nieobjętych POP (do realizacji w perspektywie długoterminowej)</t>
  </si>
  <si>
    <t>wprowadzanie systemów zarządzania energią w budynkach</t>
  </si>
  <si>
    <t>remonty i modernizacja budynków mieszkalnych i użyteczności publicznej</t>
  </si>
  <si>
    <t>poprawa efektywności energetycznej</t>
  </si>
  <si>
    <t>ograniczenie zużycia paliw kopalnych i sukcesywne zastępowanie ich ekologicznym nośnikiem ciepła</t>
  </si>
  <si>
    <t>wykorzystanie odnawialnych źródeł energii</t>
  </si>
  <si>
    <t>modernizacja oświetlenia ulicznego</t>
  </si>
  <si>
    <t>wspieranie budownictwa energooszczędnego i pasywnego</t>
  </si>
  <si>
    <t>termomodernizacja budynków mieszkalnych oraz użyteczności publicznej</t>
  </si>
  <si>
    <t>wyeliminowanie spalania odpadów oraz ograniczenie spalania pozostałości roślinnych na powierzchni ziemi</t>
  </si>
  <si>
    <t>hermetyzacja procesów technologicznych w celu zmniejszenia materiałochłonności</t>
  </si>
  <si>
    <t>stosowanie efektywnych technik odpylania, odsiarczania i odazotowania gazów odlotowych</t>
  </si>
  <si>
    <t>zmniejszenie strat przesyłu energii poprzez modernizację sieci przesyłowych energii i ciepła</t>
  </si>
  <si>
    <t>obniżenie energochłonności produkcji</t>
  </si>
  <si>
    <t>wsparcie rozwoju produktów niskoemisyjnych</t>
  </si>
  <si>
    <t>optymalizacja procesu spalania gazów odpadowych</t>
  </si>
  <si>
    <t>modernizacja infrastruktury systemu elektroenergetycznego</t>
  </si>
  <si>
    <t>budowa i modernizacja systemów redukcji zanieczyszczeń pyłowo-gazowych</t>
  </si>
  <si>
    <t>wsparcie badań naukowych i badawczych w obszarze energetyki materiałowej oraz zarządzania systemami energetycznymi</t>
  </si>
  <si>
    <t>wykorzystanie biogazu oraz biomasy do produkcji energii w niskoemisyjnych instalacjach</t>
  </si>
  <si>
    <t xml:space="preserve">stosowanie „zielonych zamówień publicznych”; </t>
  </si>
  <si>
    <t xml:space="preserve">zwiększenie świadomości społeczeństwa w zakresie szkodliwości spalania odpadów, poza przeznaczonymi do tego celu instalacjami (spalarniami lub współspalarniami odpadów); </t>
  </si>
  <si>
    <t>zwiększenie świadomości społeczeństwa w zakresie OZE</t>
  </si>
  <si>
    <t>promocja budownictwa energooszczędnego i pasywnego</t>
  </si>
  <si>
    <t>promocja nowoczesnych, niskoemisyjnych źródeł ciepła</t>
  </si>
  <si>
    <t>promocja transportu zbiorowego</t>
  </si>
  <si>
    <t>wprowadzanie elementów zazieleniających w przestrzeni miejskiej</t>
  </si>
  <si>
    <t>wprowadzanie zapisów dotyczących stosowania OZE w dokumentach planistycznych na poziomie gminnym</t>
  </si>
  <si>
    <t xml:space="preserve"> Lista działań nieobjętych Programem planowanych lub przewidzianych do realizacji w perspektywie długoterminowej </t>
  </si>
  <si>
    <t>liniowe</t>
  </si>
  <si>
    <t>powierzchniowe</t>
  </si>
  <si>
    <t>punktowe</t>
  </si>
  <si>
    <t>wspomagajace</t>
  </si>
  <si>
    <t>wspomagające</t>
  </si>
  <si>
    <t>Rodzaj działania</t>
  </si>
  <si>
    <t>Działanie</t>
  </si>
  <si>
    <t>OpINF_1</t>
  </si>
  <si>
    <t>Informacja o zagrożeniu złą jakością powietrza</t>
  </si>
  <si>
    <t>OpINF_2</t>
  </si>
  <si>
    <t>Prowadzenie akcji informacyjnej o wymaganiach uchwały antysmogowej oraz niewłaściwego postępowania z odpadami</t>
  </si>
  <si>
    <t>OpOSTRZ_1</t>
  </si>
  <si>
    <t>Zalecenie ograniczenia długotrwałego przebywania na otwartej przestrzeni</t>
  </si>
  <si>
    <t>OpOSTRZ_2</t>
  </si>
  <si>
    <t>Zalecenie ograniczenia aktywności fizycznej na zewnątrz</t>
  </si>
  <si>
    <t>OpOSTRZ_3</t>
  </si>
  <si>
    <t>Zalecenia stosowania się do zaleceń lekarskich i właściwe zaopatrzenie w potrzebne medykamenty</t>
  </si>
  <si>
    <t>OpOSTRZ_4</t>
  </si>
  <si>
    <t>Zalecenie unikania przewietrzania pomieszczeń w trakcie trwania Poziomu 2 
i Poziomu 3</t>
  </si>
  <si>
    <t>OpOPER_1</t>
  </si>
  <si>
    <t>Kontrole instalacji spalania paliw stałych</t>
  </si>
  <si>
    <t>OpOPER_2</t>
  </si>
  <si>
    <t>Kontrole w zakresie zakazu spalania pozostałości roślinnych na powierzchni ziemi w obszarach zabudowanych</t>
  </si>
  <si>
    <t>OpOPER_3</t>
  </si>
  <si>
    <t>Zakaz czyszczenia ulic i chodników na sucho (przy temperaturze powyżej 50C)</t>
  </si>
  <si>
    <t>OpOPER_4</t>
  </si>
  <si>
    <t>Zalecenie ograniczenia prac powodujących zapylenie</t>
  </si>
  <si>
    <t>OpOPER_5</t>
  </si>
  <si>
    <t>Zakaz stosowania kominków</t>
  </si>
  <si>
    <t>OpOPER_6</t>
  </si>
  <si>
    <t>Zakaz używania dmuchaw do sprzątania ulic, chodników i placów oraz usuwania liści z ulic, chodników i trawników</t>
  </si>
  <si>
    <t>OpOPER_7</t>
  </si>
  <si>
    <t>Kontrole pojazdów w zakresie jakości spalin</t>
  </si>
  <si>
    <t>OpORG_1</t>
  </si>
  <si>
    <t>Aktualizacja bazy danych o jednostkach oświatowych i opiekuńczych</t>
  </si>
  <si>
    <t>OpORG_2</t>
  </si>
  <si>
    <t>Aktualizacja bazy danych o podmiotach wykonujących działalność leczniczą w zakresie podstawowej opieki zdrowotnej</t>
  </si>
  <si>
    <t>OpORG_3</t>
  </si>
  <si>
    <t>Aktualizacja bazy danych o mediach publicznych lokalnych i ogólnego zasięgu</t>
  </si>
  <si>
    <t>OpORG_4</t>
  </si>
  <si>
    <t>Zalecenia korzystania z komunikacji miejskiej</t>
  </si>
  <si>
    <t xml:space="preserve">Lp. </t>
  </si>
  <si>
    <t>Rodzaj działania naprawczego</t>
  </si>
  <si>
    <t>Nazwa działania naprawczego</t>
  </si>
  <si>
    <t>Krótki opis prowadzonych działań</t>
  </si>
  <si>
    <t>Termin zastosowania działania</t>
  </si>
  <si>
    <t>Skala czasowa osiągnięcia redukcji stężenia</t>
  </si>
  <si>
    <t>Kategoria źródeł emisji, której dotyczy działanie naprawcze</t>
  </si>
  <si>
    <t>Wskaźnik monitorowania realizacji</t>
  </si>
  <si>
    <t>Poniesione koszty łącznie [zł/rok]</t>
  </si>
  <si>
    <t>Sposób finansowania</t>
  </si>
  <si>
    <t>Nazwa wskaźnika</t>
  </si>
  <si>
    <t>podać koszty sumaryczne poniesione na realizację poszczególnych zadań</t>
  </si>
  <si>
    <t>wskazać źródła finansowania działania, uwzględniając uzyskane dofinansowanie wraz z podaniem źródła dofinansowania</t>
  </si>
  <si>
    <t>podać wielkości dofinansowania</t>
  </si>
  <si>
    <t>przemysł</t>
  </si>
  <si>
    <t>rolnictwo</t>
  </si>
  <si>
    <t>transport</t>
  </si>
  <si>
    <t>źródła zw z mieszkalnictwem</t>
  </si>
  <si>
    <t>inne</t>
  </si>
  <si>
    <t>Informacje ogólne na temat sprawozdania okresowego z realizacji programu ochrony powietrza</t>
  </si>
  <si>
    <t>Ograniczenie emisji z instalacji o małej mocy do 1 MW włącznie, w których następuje spalanie paliw stałych</t>
  </si>
  <si>
    <t>D: źródła związane z handlem i mieszkalnictwem</t>
  </si>
  <si>
    <t>Kod sytuacji przekroczenia</t>
  </si>
  <si>
    <t>Liczba zlikwidowanych kotłów na paliwo stałe [szt.]</t>
  </si>
  <si>
    <t>Liczba i powierzchnia budynków, w tym jednorodzinnych i wielorodzinnych lub lokali, w których zlikwidowano nieefektywne indywidualne źródło ciepła na paliwa stałe na:</t>
  </si>
  <si>
    <t>z termomodernizacją</t>
  </si>
  <si>
    <t>bez termomodernizacji</t>
  </si>
  <si>
    <t>Liczba [szt.]</t>
  </si>
  <si>
    <t>Powierzchnia [m2]</t>
  </si>
  <si>
    <t>podłączenie sieci cieplnej</t>
  </si>
  <si>
    <t>ogrzewanie gazowe</t>
  </si>
  <si>
    <t>odnawialne źródło energii</t>
  </si>
  <si>
    <t>kocioł węglowy spełniający wymagania ekoprojektu, reczny</t>
  </si>
  <si>
    <t>kocioł węglowy spełniający wymagania ekoprojektu, automatyczny</t>
  </si>
  <si>
    <t>kocioł na biomasę spełniający wymagania ekoprojektu, ręczny</t>
  </si>
  <si>
    <t>kocioł na biomasę spełniający wymagania ekoprojektu, automatyczny</t>
  </si>
  <si>
    <t>ogrzewanie olejem opałowym</t>
  </si>
  <si>
    <t>SUMA</t>
  </si>
  <si>
    <t>II. Zestawienie informacji na temat realizacji działań naprawczych</t>
  </si>
  <si>
    <t>Kod działania naprawczego</t>
  </si>
  <si>
    <t>Tytuł</t>
  </si>
  <si>
    <t xml:space="preserve">Nazwa i kod strefy </t>
  </si>
  <si>
    <t>Odpowiedź</t>
  </si>
  <si>
    <t>pole tekstowe 600 znaków</t>
  </si>
  <si>
    <t>data od</t>
  </si>
  <si>
    <t>data do</t>
  </si>
  <si>
    <t>Szacunkowa redukcja emisji osiągnięta poprzez zlikwidowanie tradycyjnego kotła węglowego i zmiany sposobu ogrzewania na [kg/rok]:</t>
  </si>
  <si>
    <t>ogrzewanie olejem opałowy</t>
  </si>
  <si>
    <t>PM10</t>
  </si>
  <si>
    <t>PM2,5</t>
  </si>
  <si>
    <t>B(a)P</t>
  </si>
  <si>
    <r>
      <rPr>
        <b/>
        <i/>
        <sz val="9"/>
        <color rgb="FF00B0F0"/>
        <rFont val="Calibri"/>
        <family val="2"/>
        <charset val="238"/>
      </rPr>
      <t xml:space="preserve">sprawozdanie JST: </t>
    </r>
    <r>
      <rPr>
        <i/>
        <sz val="9"/>
        <color rgb="FF00B0F0"/>
        <rFont val="Calibri"/>
        <family val="2"/>
        <charset val="238"/>
      </rPr>
      <t xml:space="preserve">suma iloczynów poddanych termomodernizacji i wskaźnika efektu ekologicznego PM10 dla sieci ciepłowniczej+termomdodernizacja
</t>
    </r>
    <r>
      <rPr>
        <b/>
        <i/>
        <sz val="9"/>
        <color rgb="FF00B0F0"/>
        <rFont val="Calibri"/>
        <family val="2"/>
        <charset val="238"/>
      </rPr>
      <t xml:space="preserve">sprawozdanie do MS: </t>
    </r>
    <r>
      <rPr>
        <i/>
        <sz val="9"/>
        <color rgb="FF00B0F0"/>
        <rFont val="Calibri"/>
        <family val="2"/>
        <charset val="238"/>
      </rPr>
      <t>agregacja danych ze sprawozdań JST z danej strefy</t>
    </r>
  </si>
  <si>
    <r>
      <rPr>
        <b/>
        <i/>
        <sz val="9"/>
        <color rgb="FF00B0F0"/>
        <rFont val="Calibri"/>
        <family val="2"/>
        <charset val="238"/>
      </rPr>
      <t xml:space="preserve">sprawozdanie JST: </t>
    </r>
    <r>
      <rPr>
        <i/>
        <sz val="9"/>
        <color rgb="FF00B0F0"/>
        <rFont val="Calibri"/>
        <family val="2"/>
        <charset val="238"/>
      </rPr>
      <t xml:space="preserve">suma iloczynów powierzchni bud. poddanych termomodernizacji i wskaźnika efektu ekologicznego PM2,5 dla sieci ciepłowniczej + termomodernizacja
</t>
    </r>
    <r>
      <rPr>
        <b/>
        <i/>
        <sz val="9"/>
        <color rgb="FF00B0F0"/>
        <rFont val="Calibri"/>
        <family val="2"/>
        <charset val="238"/>
      </rPr>
      <t xml:space="preserve">sprawozdanie do MS: </t>
    </r>
    <r>
      <rPr>
        <i/>
        <sz val="9"/>
        <color rgb="FF00B0F0"/>
        <rFont val="Calibri"/>
        <family val="2"/>
        <charset val="238"/>
      </rPr>
      <t>agregacja danych ze sprawozdań JST z danej strefy</t>
    </r>
  </si>
  <si>
    <r>
      <rPr>
        <b/>
        <i/>
        <sz val="9"/>
        <color rgb="FF00B0F0"/>
        <rFont val="Calibri"/>
        <family val="2"/>
        <charset val="238"/>
      </rPr>
      <t xml:space="preserve">sprawozdanie JST: </t>
    </r>
    <r>
      <rPr>
        <i/>
        <sz val="9"/>
        <color rgb="FF00B0F0"/>
        <rFont val="Calibri"/>
        <family val="2"/>
        <charset val="238"/>
      </rPr>
      <t xml:space="preserve">suma iloczynów powierzchni bud. poddanych termomodernizacji i wskaźnika efektu ekologicznego B(a)P dla sieci ciepłowniczej+termomodernizacja
</t>
    </r>
    <r>
      <rPr>
        <b/>
        <i/>
        <sz val="9"/>
        <color rgb="FF00B0F0"/>
        <rFont val="Calibri"/>
        <family val="2"/>
        <charset val="238"/>
      </rPr>
      <t xml:space="preserve">sprawozdanie do MS: </t>
    </r>
    <r>
      <rPr>
        <i/>
        <sz val="9"/>
        <color rgb="FF00B0F0"/>
        <rFont val="Calibri"/>
        <family val="2"/>
        <charset val="238"/>
      </rPr>
      <t>agregacja danych ze sprawozdań JST z danej strefy</t>
    </r>
  </si>
  <si>
    <r>
      <rPr>
        <b/>
        <i/>
        <sz val="9"/>
        <color rgb="FF00B0F0"/>
        <rFont val="Calibri"/>
        <family val="2"/>
        <charset val="238"/>
      </rPr>
      <t xml:space="preserve">sprawozdanie JST: </t>
    </r>
    <r>
      <rPr>
        <i/>
        <sz val="9"/>
        <color rgb="FF00B0F0"/>
        <rFont val="Calibri"/>
        <family val="2"/>
        <charset val="238"/>
      </rPr>
      <t xml:space="preserve">suma iloczynów niepoddanych termomodernizacji i wskaźnika efektu ekologicznego PM10 dla sieci ciepłowniczej
</t>
    </r>
    <r>
      <rPr>
        <b/>
        <i/>
        <sz val="9"/>
        <color rgb="FF00B0F0"/>
        <rFont val="Calibri"/>
        <family val="2"/>
        <charset val="238"/>
      </rPr>
      <t xml:space="preserve">sprawozdanie do MS: </t>
    </r>
    <r>
      <rPr>
        <i/>
        <sz val="9"/>
        <color rgb="FF00B0F0"/>
        <rFont val="Calibri"/>
        <family val="2"/>
        <charset val="238"/>
      </rPr>
      <t>agregacja danych ze sprawozdań JST z danej strefy</t>
    </r>
  </si>
  <si>
    <r>
      <rPr>
        <b/>
        <i/>
        <sz val="9"/>
        <color rgb="FF00B0F0"/>
        <rFont val="Calibri"/>
        <family val="2"/>
        <charset val="238"/>
      </rPr>
      <t xml:space="preserve">sprawozdanie JST: </t>
    </r>
    <r>
      <rPr>
        <i/>
        <sz val="9"/>
        <color rgb="FF00B0F0"/>
        <rFont val="Calibri"/>
        <family val="2"/>
        <charset val="238"/>
      </rPr>
      <t xml:space="preserve">suma iloczynów powierzchni bud. niepoddanych termomodernizacji i wskaźnika efektu ekologicznego PM2,5 dla sieci ciepłowniczej 
</t>
    </r>
    <r>
      <rPr>
        <b/>
        <i/>
        <sz val="9"/>
        <color rgb="FF00B0F0"/>
        <rFont val="Calibri"/>
        <family val="2"/>
        <charset val="238"/>
      </rPr>
      <t>sprawozdanie do MS:</t>
    </r>
    <r>
      <rPr>
        <i/>
        <sz val="9"/>
        <color rgb="FF00B0F0"/>
        <rFont val="Calibri"/>
        <family val="2"/>
        <charset val="238"/>
      </rPr>
      <t xml:space="preserve"> agregacja danych ze sprawozdań JST z danej strefy</t>
    </r>
  </si>
  <si>
    <t>*PM2,5 dot tylko aglomeracji bydgoskiej - kolumna albo do wyszarzenia albo ukrycia (jak nam wygodniej)</t>
  </si>
  <si>
    <t xml:space="preserve">Obszar </t>
  </si>
  <si>
    <t xml:space="preserve">Termin zastosowania </t>
  </si>
  <si>
    <t>pole liczbowe</t>
  </si>
  <si>
    <t>kocioł węglowy spełniający wymagania ekoprojektu</t>
  </si>
  <si>
    <t>kocioł na biomasę spełniający wymagania ekoprojektu</t>
  </si>
  <si>
    <r>
      <t xml:space="preserve">Liczba budynków, w tym jednorodzinnych i wielorodzinnych lub lokali, w których przeprowadzono termomodernizację </t>
    </r>
    <r>
      <rPr>
        <b/>
        <sz val="9"/>
        <rFont val="Calibri"/>
        <family val="2"/>
        <charset val="238"/>
      </rPr>
      <t>bez wymiany źródeł ciepła  [szt.]</t>
    </r>
  </si>
  <si>
    <t>Powierzchnia budynków, w tym jednorodzinnych i wielorodzinnych lub lokali, w których przeprowadzono termomodernizację bez wymiany źródeł ciepła  [m2]</t>
  </si>
  <si>
    <t>odnawialne źródło energii (pompa ciepła gruntowa lub powietrzna)</t>
  </si>
  <si>
    <t>podłączenie do sieci ciepłowniczej</t>
  </si>
  <si>
    <t>RPO WO</t>
  </si>
  <si>
    <t>środki budżetu państwa</t>
  </si>
  <si>
    <t xml:space="preserve">inne </t>
  </si>
  <si>
    <t>środki własne</t>
  </si>
  <si>
    <t>Uwagi:</t>
  </si>
  <si>
    <t>Źródła finansowania (PLN):</t>
  </si>
  <si>
    <t>PL1602_ZSO</t>
  </si>
  <si>
    <t>Prowadzenie edukacji ekologicznej (ulotki, imprezy, akcje edukacyjne, audycje, konferencje, działania informacyjne i szkoleniowe) związanej z ochroną powietrza</t>
  </si>
  <si>
    <t>PL1602_EE</t>
  </si>
  <si>
    <t>Liczba:</t>
  </si>
  <si>
    <t>placówek oświatowych objętych edukacją ekologiczną</t>
  </si>
  <si>
    <t xml:space="preserve">przeprowadzonych kampanii </t>
  </si>
  <si>
    <t xml:space="preserve">przeprowadzonych akcji szkolnych </t>
  </si>
  <si>
    <t xml:space="preserve">przeprowadzonych konferencji </t>
  </si>
  <si>
    <t xml:space="preserve">osób objętych działaniami informacyjnymi i edukacyjnymi </t>
  </si>
  <si>
    <t xml:space="preserve">przygotowanych materiałów edukacyjnych </t>
  </si>
  <si>
    <t>[szt.]/[osoba]</t>
  </si>
  <si>
    <t>Opis działania</t>
  </si>
  <si>
    <t>PL1602_KPP</t>
  </si>
  <si>
    <t>Prowadzenie kontroli przestrzegania przepisów ograniczających używanie paliw lub urządzeń do celów grzewczych oraz zakazu spalania odpadów</t>
  </si>
  <si>
    <t>przeprowadzonych kontroli [szt.]</t>
  </si>
  <si>
    <t>popełnionych wykroczeń [szt.]</t>
  </si>
  <si>
    <t>udzielonych pouczeń [szt.]</t>
  </si>
  <si>
    <t>wystawionych mandatów [szt.]</t>
  </si>
  <si>
    <t>spraw skierowanych do sądu [szt.]</t>
  </si>
  <si>
    <t>Kontrole w zakresie przestrzegania wymagań określonych w uchwale, o której mowa w art. 96 ustawy z dnia 27 kwietnia 2001 r. – Prawo ochrony środowiska</t>
  </si>
  <si>
    <t xml:space="preserve">Kontrole w zakresie przestrzegania zakazu spalania odpadów w urządzeniach nieprzeznaczonych </t>
  </si>
  <si>
    <t>Kontrole w zakresie przestrzegania zakazu spalania pozostałości roślinnych na powierzchni ziemi oraz traw i łąk</t>
  </si>
  <si>
    <t>Sprawozdanie z realizacji planu działań krótkoterminowych</t>
  </si>
  <si>
    <t>1. Ogólne</t>
  </si>
  <si>
    <t>2. Link do strony internetowej, na której został zamieszczony plan działań krótkoterminowych</t>
  </si>
  <si>
    <t>Jeśli tak, proszę podać szczegóły</t>
  </si>
  <si>
    <t>3. Proszę opisać wszystkie aspekty wdrażania planu oraz dodać swoje uwagi i doświadczenia</t>
  </si>
  <si>
    <t>4.1. Jeżeli tak, to jak często, w jakich sytuacjach? Proszę opisać</t>
  </si>
  <si>
    <t>5. Plany działań krótkoterminowych: udostępnienie informacji do publicznej wiadomości:</t>
  </si>
  <si>
    <t>5.2. Link do strony internetowej, na której została zamieszczona informacja</t>
  </si>
  <si>
    <t>6. Plany działań krótkoterminowych: wpływ</t>
  </si>
  <si>
    <t>6.1. Proszę podać informację na temat wpływu i skuteczności podjętych działań przez sektory</t>
  </si>
  <si>
    <t>6.2. Jakie działania zostały uznane za najbardziej skuteczne? Proszę opisać te działania i wyjaśnić dlaczego</t>
  </si>
  <si>
    <t>7. Pozostałe problemy</t>
  </si>
  <si>
    <t>8. Uwagi</t>
  </si>
  <si>
    <t>Tabela 6 Sprawozdanie w zakresie wdrażania planu działań krótkoterminowych</t>
  </si>
  <si>
    <t>podać datę rozpoczęcia</t>
  </si>
  <si>
    <t>podać datę  zakończenia działania</t>
  </si>
  <si>
    <t>Wielkość dofinansowania [zł/rok]</t>
  </si>
  <si>
    <t xml:space="preserve">Tabela 6: Lista działań nieobjętych Programem </t>
  </si>
  <si>
    <t>Lp</t>
  </si>
  <si>
    <t>Kategoria działań</t>
  </si>
  <si>
    <t>Poniesione koszty (PLN)</t>
  </si>
  <si>
    <t xml:space="preserve">należy podać kwotę </t>
  </si>
  <si>
    <t>3.</t>
  </si>
  <si>
    <t>Rodzaj działań naprawczych</t>
  </si>
  <si>
    <t>termomodernizacja</t>
  </si>
  <si>
    <t>Uzyskana redukcja emisji (efekt ekologiczny) [kg/m2/rok]</t>
  </si>
  <si>
    <t>liczba zaktualizowanych procedur</t>
  </si>
  <si>
    <t>liczba kontroli w trakcie trwania alarmu I i II stopnia</t>
  </si>
  <si>
    <t>liczba baz danych o jednostkach oświatowych i opiekuńczych</t>
  </si>
  <si>
    <t>liczba baz danych o podmiotach wykonujących działalność leczniczą w zakresie podstawowej opieki zdrowotnej</t>
  </si>
  <si>
    <t>liczba baz danych o mediach publicznych lokalnych i ogólnego zasięgu</t>
  </si>
  <si>
    <t>liczba wydanych komunikatów</t>
  </si>
  <si>
    <t>liczba zaleceń ograniczenia wychodzenia na zewnątrz</t>
  </si>
  <si>
    <t>liczba zaleceń ograniczenia aktywności fizycznej na zewnątrz</t>
  </si>
  <si>
    <t>liczba kontroli pojazdów w zakresie jakości spalin</t>
  </si>
  <si>
    <t>liczba zaleceń korzystania z komunikacji miejskiej</t>
  </si>
  <si>
    <t>nazwa wskaźnika monitorowania akcji</t>
  </si>
  <si>
    <t>sposób finansowania</t>
  </si>
  <si>
    <t>komórek zaznaczonych na niebiesko nie należy wypełniać</t>
  </si>
  <si>
    <r>
      <t xml:space="preserve">Gmina/Powiat </t>
    </r>
    <r>
      <rPr>
        <b/>
        <sz val="10"/>
        <color rgb="FFFF0000"/>
        <rFont val="Trebuchet MS"/>
        <family val="2"/>
        <charset val="238"/>
      </rPr>
      <t xml:space="preserve">* </t>
    </r>
    <r>
      <rPr>
        <i/>
        <sz val="9"/>
        <color rgb="FF002060"/>
        <rFont val="Trebuchet MS"/>
        <family val="2"/>
        <charset val="238"/>
      </rPr>
      <t>(należy wybrać gminę z listy rozwijalnej, której dotyczy sprawozdanie)</t>
    </r>
  </si>
  <si>
    <r>
      <t xml:space="preserve">Adres pocztowy urzędu przedstawiającego sprawozdanie </t>
    </r>
    <r>
      <rPr>
        <b/>
        <sz val="10"/>
        <color rgb="FFFF0000"/>
        <rFont val="Trebuchet MS"/>
        <family val="2"/>
        <charset val="238"/>
      </rPr>
      <t>*</t>
    </r>
    <r>
      <rPr>
        <i/>
        <sz val="9"/>
        <color rgb="FF002060"/>
        <rFont val="Trebuchet MS"/>
        <family val="2"/>
        <charset val="238"/>
      </rPr>
      <t xml:space="preserve"> (należy wpisać dane jednostki składającej sprawozdanie)</t>
    </r>
  </si>
  <si>
    <r>
      <t xml:space="preserve">Nazwisko osoby do kontaktu </t>
    </r>
    <r>
      <rPr>
        <b/>
        <sz val="10"/>
        <color rgb="FFFF0000"/>
        <rFont val="Trebuchet MS"/>
        <family val="2"/>
        <charset val="238"/>
      </rPr>
      <t xml:space="preserve">*  </t>
    </r>
    <r>
      <rPr>
        <i/>
        <sz val="9"/>
        <color rgb="FF002060"/>
        <rFont val="Trebuchet MS"/>
        <family val="2"/>
        <charset val="238"/>
      </rPr>
      <t xml:space="preserve">(należy wpisać dane osoby przygotowującej sprawozdanie) </t>
    </r>
  </si>
  <si>
    <r>
      <t xml:space="preserve">Służbowy adres e-mail osoby do kontaktu </t>
    </r>
    <r>
      <rPr>
        <b/>
        <sz val="10"/>
        <color rgb="FFFF0000"/>
        <rFont val="Trebuchet MS"/>
        <family val="2"/>
        <charset val="238"/>
      </rPr>
      <t xml:space="preserve">*  </t>
    </r>
    <r>
      <rPr>
        <i/>
        <sz val="9"/>
        <color rgb="FF002060"/>
        <rFont val="Trebuchet MS"/>
        <family val="2"/>
        <charset val="238"/>
      </rPr>
      <t xml:space="preserve">(należy wpisać numer telefonu osoby przygotowującej sprawozdanie ) </t>
    </r>
  </si>
  <si>
    <t>Wskaźnik(i)
monitorowania
postępu</t>
  </si>
  <si>
    <t xml:space="preserve">
 Efekt ekologiczny - Redukcja wielkości emisji poszczególnych substancji w powietrzu w ciągu roku osiągnięta w wyniku realizacji działania naprawczego, w ciągu roku realizacji programu ochrony powietrza (kg/rok)</t>
  </si>
  <si>
    <t xml:space="preserve">
Wskaźnik(i)
monitorowania
postępu</t>
  </si>
  <si>
    <t>wpisz dane liczbowe lub pozostaw puste</t>
  </si>
  <si>
    <t xml:space="preserve">6.3.  Proszę podać linki do raportów lub odniesienia do innych dokumentów wykorzystane do przygotowania sprawozdania z planu działań krótkoterminowych (np. linki do stron internetowych, na których zamieszczane były komunikaty) </t>
  </si>
  <si>
    <t xml:space="preserve">5.3. Proszę opisać ogólną strategię udostępniania informacji, w tym podstawowym grupom zainteresowanych stron </t>
  </si>
  <si>
    <t>5.1. Czy informacje dotyczące planu były podawane do publicznej wiadomości (należy zaznaczyć prawidłową odpowiedź)</t>
  </si>
  <si>
    <t>4. Czy uruchomiono działania określone planem działań
krótkoterminowych (należy zaznaczyć prawidłową odpowiedź)</t>
  </si>
  <si>
    <t>Całkowita szacunkowa redukcja emisji [kg/rok] - wyliczana automatycznie</t>
  </si>
  <si>
    <t>nie wypełniaj - wypełniane automatycznie lub puste</t>
  </si>
  <si>
    <t>kolor niebieski</t>
  </si>
  <si>
    <r>
      <t>wpisz liczbę (nie dodawaj miary np. nie pisz 100m</t>
    </r>
    <r>
      <rPr>
        <vertAlign val="superscript"/>
        <sz val="9"/>
        <color theme="1"/>
        <rFont val="Calibri"/>
        <family val="2"/>
        <charset val="238"/>
        <scheme val="minor"/>
      </rPr>
      <t>2</t>
    </r>
    <r>
      <rPr>
        <sz val="9"/>
        <color theme="1"/>
        <rFont val="Calibri"/>
        <family val="2"/>
        <charset val="238"/>
        <scheme val="minor"/>
      </rPr>
      <t>)</t>
    </r>
  </si>
  <si>
    <t>uzupełnij lub zostaw puste</t>
  </si>
  <si>
    <t>wypełnij białe pola leżące poniżej</t>
  </si>
  <si>
    <t>zaznacz właściwe</t>
  </si>
  <si>
    <t>wskaźniki do przeliczenia efektów ekologicznych dla aktualnych POP - z arkusza "spr-tab2-dzialania"</t>
  </si>
  <si>
    <t>rodzaj działań naprawczych</t>
  </si>
  <si>
    <t>uzyskana redukcja emisji</t>
  </si>
  <si>
    <r>
      <t>(efekt ekologiczny) [kg/m</t>
    </r>
    <r>
      <rPr>
        <b/>
        <vertAlign val="superscript"/>
        <sz val="11"/>
        <color rgb="FF000000"/>
        <rFont val="Times New Roman"/>
        <family val="1"/>
        <charset val="238"/>
      </rPr>
      <t>2</t>
    </r>
    <r>
      <rPr>
        <b/>
        <sz val="11"/>
        <color rgb="FF000000"/>
        <rFont val="Times New Roman"/>
        <family val="1"/>
        <charset val="238"/>
      </rPr>
      <t>/rok]</t>
    </r>
  </si>
  <si>
    <r>
      <rPr>
        <b/>
        <sz val="11"/>
        <rFont val="Times New Roman"/>
        <family val="1"/>
        <charset val="238"/>
      </rPr>
      <t>PM2,5</t>
    </r>
    <r>
      <rPr>
        <b/>
        <sz val="11"/>
        <color rgb="FFFF0000"/>
        <rFont val="Times New Roman"/>
        <family val="1"/>
        <charset val="238"/>
      </rPr>
      <t>*</t>
    </r>
  </si>
  <si>
    <t>likwidacja kotła węglowego - podłączenie do sieci cieplnej</t>
  </si>
  <si>
    <t>zmiana paliwa węglowego na gazowe</t>
  </si>
  <si>
    <t>instalacja pompy ciepła</t>
  </si>
  <si>
    <t>nowe kotły węglowe spełniające wymagania ekoprojektu, zasilane ręczne</t>
  </si>
  <si>
    <t>nowe kotły węglowe spełniające wymagania ekoprojektu, zasilane automatycznie</t>
  </si>
  <si>
    <t>nowe kotły na biomasę spełniające wymagania ekoprojektu, zasilane ręcznie</t>
  </si>
  <si>
    <t>nowe kotły na biomasę spełniające wymagania ekoprojektu, zasilane automatycznie</t>
  </si>
  <si>
    <t>zmiana ogrzewania węglowego na elektryczne</t>
  </si>
  <si>
    <t>zmiana paliwa węglowego na olej</t>
  </si>
  <si>
    <t>termomodernizacja i zmiana paliwa na gazowe</t>
  </si>
  <si>
    <t>termomodernizacja i zmiana paliwa na olejowe</t>
  </si>
  <si>
    <t>termomodernizacja i zmiana kotła na węglowy spełniający wymagania ekoprojektu, ręczny</t>
  </si>
  <si>
    <t>termomodernizacja i zmiana kotła na węglowy spełniający wymagania ekoprojektu, automatyczny</t>
  </si>
  <si>
    <t>termomodernizacja i zmiana kotła na biomasę spełniający wymagania ekoprojektu, ręczny</t>
  </si>
  <si>
    <t>termomodernizacja i zmiana kotła na biomasę spełniający wymagania ekoprojektu, automatyczny</t>
  </si>
  <si>
    <t>Wartość wskaźnika</t>
  </si>
  <si>
    <t>Wybierz z listy</t>
  </si>
  <si>
    <t>lp</t>
  </si>
  <si>
    <t>Nr i data wydania decyzji</t>
  </si>
  <si>
    <t>Czego dotyczy decyzja</t>
  </si>
  <si>
    <t>W jaki sposób decyzja przyczyna się do Programu ochrony powietrza</t>
  </si>
  <si>
    <t>Nr, datai nazwa aktu prawa miejscowego</t>
  </si>
  <si>
    <t>Odnośnik</t>
  </si>
  <si>
    <t>W jaki sposób akt prawa miejscowego ma pośredni lub bezpośredni wpływ na poprawę jakości powietrza</t>
  </si>
  <si>
    <t>opisz szczegóły działania</t>
  </si>
  <si>
    <t>uzupełnij</t>
  </si>
  <si>
    <t>opisz do 600 znaków</t>
  </si>
  <si>
    <t>wklej odnośnik</t>
  </si>
  <si>
    <t>środki własne (gminy)</t>
  </si>
  <si>
    <t>inne (środki beneficjenta)</t>
  </si>
  <si>
    <t>Wypełnia się automatycznie zgodnie z tabelą 85 POP</t>
  </si>
  <si>
    <t>uzupełnij zgodnie 
z tabelą 85 POP</t>
  </si>
  <si>
    <t>NIE DOTYCZY</t>
  </si>
  <si>
    <t>nie dotyczy urzędu miasta/urzędu gminy/starostwa powiatowego.</t>
  </si>
  <si>
    <t>2.1. Czy były stwierdzone przekroczenia poziomów alarmowych (zwanych dalej „PA”) lub istotne przekroczenia (ponad 200%) poziomów dopuszczalnych (zwanych dalej „PD”) lub docelowych (zwanych dalej „PDC”) w danym roku sprawozdawczym oraz w ciągu ostatnich trzech lat - w przypadku sprawozdania końcowego</t>
  </si>
  <si>
    <t>Rok referencyjny</t>
  </si>
  <si>
    <r>
      <t xml:space="preserve">Kod strefy </t>
    </r>
    <r>
      <rPr>
        <i/>
        <sz val="9"/>
        <color rgb="FF002060"/>
        <rFont val="Trebuchet MS"/>
        <family val="2"/>
        <charset val="238"/>
      </rPr>
      <t>(informacje wypełniane automatycznie po dokonaniu wyboru gminy lub starostwa)</t>
    </r>
  </si>
  <si>
    <t>Kod programu ochrony powietrza</t>
  </si>
  <si>
    <t>PL16PM10dPM2,5aPaPa_2018</t>
  </si>
  <si>
    <t>Adres strony internetowej, pod którym znajduje się sprawozdanie okresowe z realizacji programu ochrony powietrza</t>
  </si>
  <si>
    <t>7a</t>
  </si>
  <si>
    <t>7b</t>
  </si>
  <si>
    <t>Stan zaawansowania realizacji działania naprawczego w odniesieniu do wartosci zaplanowanej do wykonania w danym roku sprawozdawczym</t>
  </si>
  <si>
    <t>Wysokość poniesionych kosztów (w PLN) :</t>
  </si>
  <si>
    <t>Stan zaawansowania realizacji działania naprawczego w odniesieniu do wartosci zaplanowanej do wykonania w danym roku sprawozdawczym (w %)</t>
  </si>
  <si>
    <t>Efekt ekologiczny</t>
  </si>
  <si>
    <r>
      <t xml:space="preserve">Gmina </t>
    </r>
    <r>
      <rPr>
        <b/>
        <i/>
        <sz val="9"/>
        <color rgb="FF002060"/>
        <rFont val="Calibri"/>
        <family val="2"/>
        <charset val="238"/>
      </rPr>
      <t>(należy wybrać gminę z listy rozwijalnej, której dotyczy sprawozdanie)</t>
    </r>
  </si>
  <si>
    <r>
      <t xml:space="preserve">Kod sytuacji przekroczenia </t>
    </r>
    <r>
      <rPr>
        <b/>
        <i/>
        <sz val="9"/>
        <color rgb="FF002060"/>
        <rFont val="Calibri"/>
        <family val="2"/>
        <charset val="238"/>
      </rPr>
      <t xml:space="preserve"> (informacje wypełniane automatycznie)</t>
    </r>
  </si>
  <si>
    <r>
      <t xml:space="preserve">Opis działania </t>
    </r>
    <r>
      <rPr>
        <b/>
        <i/>
        <sz val="9"/>
        <color rgb="FF002060"/>
        <rFont val="Calibri"/>
        <family val="2"/>
        <charset val="238"/>
      </rPr>
      <t>(należy wprowadzić krótki opis realizowanego działania przez gminę)</t>
    </r>
  </si>
  <si>
    <r>
      <t xml:space="preserve">Nazwa i kod strefy   </t>
    </r>
    <r>
      <rPr>
        <b/>
        <i/>
        <sz val="9"/>
        <color rgb="FF002060"/>
        <rFont val="Calibri"/>
        <family val="2"/>
        <charset val="238"/>
      </rPr>
      <t xml:space="preserve"> (informacje wypełniane automatycznie)</t>
    </r>
  </si>
  <si>
    <r>
      <t xml:space="preserve">Obszar </t>
    </r>
    <r>
      <rPr>
        <b/>
        <i/>
        <sz val="9"/>
        <color rgb="FF002060"/>
        <rFont val="Calibri"/>
        <family val="2"/>
        <charset val="238"/>
      </rPr>
      <t>(należy wskazać obszar realizacji działania - miejscowość, dzielnica)</t>
    </r>
  </si>
  <si>
    <r>
      <t xml:space="preserve">Termin zastosowania </t>
    </r>
    <r>
      <rPr>
        <b/>
        <i/>
        <sz val="9"/>
        <color rgb="FF002060"/>
        <rFont val="Calibri"/>
        <family val="2"/>
        <charset val="238"/>
      </rPr>
      <t>(należy podać termin realizacji działania w formacie rok- miesiąc - dzień)</t>
    </r>
  </si>
  <si>
    <r>
      <t xml:space="preserve">Wysokość poniesionych kosztów (w EUR)
</t>
    </r>
    <r>
      <rPr>
        <b/>
        <i/>
        <sz val="9"/>
        <color theme="4" tint="-0.499984740745262"/>
        <rFont val="Calibri"/>
        <family val="2"/>
        <charset val="238"/>
      </rPr>
      <t>(należy przeliczyć wartość z pozycji 14 według obowiazujacego kursu na dzień 31 grudnia 2023 r.</t>
    </r>
    <r>
      <rPr>
        <b/>
        <i/>
        <sz val="9"/>
        <color theme="8"/>
        <rFont val="Calibri"/>
        <family val="2"/>
        <charset val="238"/>
      </rPr>
      <t>)</t>
    </r>
    <r>
      <rPr>
        <b/>
        <sz val="9"/>
        <color theme="1"/>
        <rFont val="Calibri"/>
        <family val="2"/>
        <charset val="238"/>
      </rPr>
      <t xml:space="preserve"> </t>
    </r>
  </si>
  <si>
    <t>kolor piaskowy</t>
  </si>
  <si>
    <t>pole leżące poniżej zostanie automatycznie wypełnione</t>
  </si>
  <si>
    <r>
      <t xml:space="preserve">Numer służbowego telefonu osoby do kontaktu  </t>
    </r>
    <r>
      <rPr>
        <b/>
        <sz val="10"/>
        <color rgb="FFFF0000"/>
        <rFont val="Trebuchet MS"/>
        <family val="2"/>
        <charset val="238"/>
      </rPr>
      <t xml:space="preserve">* </t>
    </r>
    <r>
      <rPr>
        <i/>
        <sz val="9"/>
        <color rgb="FF002060"/>
        <rFont val="Trebuchet MS"/>
        <family val="2"/>
        <charset val="238"/>
      </rPr>
      <t xml:space="preserve">(należy wpisać numer telefonu osoby przygotowującej sprawozdanie ) </t>
    </r>
  </si>
  <si>
    <r>
      <t xml:space="preserve">Wysokość poniesionych kosztów (w EUR)
</t>
    </r>
    <r>
      <rPr>
        <b/>
        <i/>
        <sz val="9"/>
        <color theme="4" tint="-0.499984740745262"/>
        <rFont val="Calibri"/>
        <family val="2"/>
        <charset val="238"/>
      </rPr>
      <t>(należy przeliczyć wartość z pozycji 14 według obowiazujacego kursu na dzień 31 grudnia 2023r.</t>
    </r>
    <r>
      <rPr>
        <b/>
        <i/>
        <sz val="9"/>
        <color theme="8"/>
        <rFont val="Calibri"/>
        <family val="2"/>
        <charset val="238"/>
      </rPr>
      <t>)</t>
    </r>
    <r>
      <rPr>
        <b/>
        <sz val="9"/>
        <color theme="1"/>
        <rFont val="Calibri"/>
        <family val="2"/>
        <charset val="238"/>
      </rPr>
      <t xml:space="preserve"> </t>
    </r>
  </si>
  <si>
    <t>j.gaik@strzelceopolskie.eu</t>
  </si>
  <si>
    <t>Jarosław Gaik</t>
  </si>
  <si>
    <t>Plac Myśliwca 1, 47-100 Strzelce Opolskie</t>
  </si>
  <si>
    <t>ROŚ.6220.15.2022 z dnia 28.06.2023 r.</t>
  </si>
  <si>
    <t>instalacja do przetwarzania odpadów metodą odzysku R3</t>
  </si>
  <si>
    <t>zastosowanie rozwiązań ograniczających emisje zanieczyszczeń na etapie realizacji i eksploatacji przedsięwzięcia</t>
  </si>
  <si>
    <t>ROŚ.6220.25.2022 z dnia 30.01.2023 r.</t>
  </si>
  <si>
    <t>budowa instalacji fotowoltaicznej</t>
  </si>
  <si>
    <t>ograniczenie zużycia paliw kopalnych; ograniczenie emisji w procesie produkcji energii elektrycznej</t>
  </si>
  <si>
    <t>ROŚ.6220.27.2022 z dnia 6.03.2023 r.</t>
  </si>
  <si>
    <t>zbieranie odpadów</t>
  </si>
  <si>
    <t>ROŚ.6220.34.2022 z dnia 27.04.2023 r.</t>
  </si>
  <si>
    <t>ROŚ.6220.7.2023 z dnia 16.10.2023 r.</t>
  </si>
  <si>
    <t>budowa ujęcia wody</t>
  </si>
  <si>
    <t>ROŚ.6220.8.2023 z dnia 16.10.2023 r.</t>
  </si>
  <si>
    <t>ROŚ.6220.16.2023 z dnia 4.12.2023 r.</t>
  </si>
  <si>
    <t>rozbudowa zakładu produkcji chemii gospodarczej</t>
  </si>
  <si>
    <t>Wymiana nieekologicznych źródeł ciepła na paliwa stałe.</t>
  </si>
  <si>
    <t>Gmina Strzelce Opolskie</t>
  </si>
  <si>
    <t>Bieżące remonty dróg gminnych - remonty cząstkowe</t>
  </si>
  <si>
    <t>Remonty awaryjne chodników</t>
  </si>
  <si>
    <t>Przebudowa chodnika w ciągu ul. Wiejskiej w Ligocie Górnej</t>
  </si>
  <si>
    <t>Solidny chodnik - bezpieczeństwo i estetyka [SBO - Rozmierka]</t>
  </si>
  <si>
    <t>Przebudowa drogi gminnej ul. Sosnowej w m. Sucha</t>
  </si>
  <si>
    <t>Remonty dróg wewnętrznych</t>
  </si>
  <si>
    <t>Przebudowa ul. Polnej w Kadłubie</t>
  </si>
  <si>
    <t>Remont oświetlenia ulicznego</t>
  </si>
  <si>
    <t>Oświetlenie ul. Sosnowej w Suchej</t>
  </si>
  <si>
    <t>Rozbudowa oświetlenia ul. Ogrodowej w Strzelcach Opolskich</t>
  </si>
  <si>
    <t>Budowa oświetlenia ul. Kościelnej i ul. Kopernika w Suchej</t>
  </si>
  <si>
    <t>Wymiana opraw oświetlenia ulicznego (w technologii LED)</t>
  </si>
  <si>
    <t>Uczestnictwo Gminy Strzelce Opolskie w programie LIFE. W ramach pracy GKPOP organizowane były spotkania edukacyjne z mieszkańcami gminy.</t>
  </si>
  <si>
    <t>W roku 2023 przeprowadzono spotkanie z mieszkańcami, na którym omawiano tematykę związaną z zanieczyszczeniem powietrza oraz doradztwa w zakresie doboru źródła ciepła.</t>
  </si>
  <si>
    <t>GKPOP Gminy Strzelec Opolskich uczestniczył również w spotkaniach koordynacyjnych w UMWO mających na celu usprawnić działania gminne koordynatora.</t>
  </si>
  <si>
    <t>Pracownik Gminy Strzelce Opolskie uczestniczył również w spotkaniach organizowanych przez WFOŚiGW w Opolu zwiększające wiedzę w temacie niskoemisyjnych źródeł ciepła oraz form dofinansowania.</t>
  </si>
  <si>
    <t>Wykonanie w Gminie Strzelce Opolskie 312 nasadzeń drzew</t>
  </si>
  <si>
    <t>Prowadzenie działań edukacyjnych w 17 placówkach szkolnych i przedszkolnych na terenie Gminy Strzelce Opolskie</t>
  </si>
  <si>
    <t xml:space="preserve">50
</t>
  </si>
  <si>
    <t xml:space="preserve">0
</t>
  </si>
  <si>
    <t>Działania kontrolne oraz interwencyjne na zgłoszenia mieszkańców.</t>
  </si>
  <si>
    <t>brak</t>
  </si>
  <si>
    <t>Podczas spotkań z mieszkańcami i kontroli w zakresie przestrzegania wymagań określonych w uchwale, o której mowa w art. 96 ustawy z dnia 27 kwietnia 2001 r. – Prawo ochrony środowiska,  pouczono właścicieli na temat prawidłowego spalania paliw.</t>
  </si>
  <si>
    <t>Plan działań krótkoterminowych wdrażany jest niezwłocznie po otrzymaniu komunikatu o ryzyku wystąpienia przekroczenia lub o wystąpieniu przekroczenia.</t>
  </si>
  <si>
    <t>X Tak
□ Nie</t>
  </si>
  <si>
    <t>1. Po otrzymaniu powiadomienia o ryzyku wystąpienia przekroczenia poziomu informowania dla pyłu zawieszonego PM10 w powietrzu podjęto działania informacyjne; 2. Aktualizacja bazy danych jednostek medycznych i oświatowych.</t>
  </si>
  <si>
    <t>X Tak
   X Internet
   □ Radio
   □ Telewizja
   □ Inne
□ Nie</t>
  </si>
  <si>
    <t>https://www.strzelceopolskie.pl/ekologia/powietrze</t>
  </si>
  <si>
    <t>Strona internetowa gminy Strzelce Opolskie zawiera informacje dotyczące aktualnego stanu jakości powietrza. Realizując Plan Działań Krótkoterminowych na bieżąco aktualizowana jest baza jednostek oświatowych oraz medycznych. Jednostki te są informowane na wypadek przekroczenia stanu alarmowego.</t>
  </si>
  <si>
    <t>1. Działania informacyjne dotyczące jakości powietrza w gminie poprzez udostępnianie na stronie internetowej komunikatów odnośnie stanu jakości powietrza. 2. Działania edukacyjno-informacyjne polegające na zamieszczaniu artykułów w Informatorze Strzeleckim. 3. Działania polegające na podniesieniu świadomości proekologicznej zachęcając do wymiany kotłów węglowych oraz przypominające o zakazie palenia śmieci.</t>
  </si>
  <si>
    <t>Portal Głównego Inspektora Ochrony Środowiska, https://powietrze.gios.gov.pl/pjp/airPollution</t>
  </si>
  <si>
    <t>Dokonano aktualizacji bazy danych jednostek oświatowych  i opiekuńczych gminy Strzelce Opolskie</t>
  </si>
  <si>
    <t>Dokonano aktualizacji bazy danych jednostek POZ</t>
  </si>
  <si>
    <t>Podczas kontroli w zakresie przestrzegania wymagań określonych w uchwale, o której mowa w art. 96 ustawy z dnia 27 kwietnia 2001 r. – Prawo ochrony środowiska,  pouczono właścicieli na temat prawidłowego spalania paliw.</t>
  </si>
  <si>
    <t xml:space="preserve">Zamieszczenie na stronie internetowej  informacje o ryzyku wystąpienia przekroczenia poziomu informowania dla pyłu zawieszonego PM10. </t>
  </si>
  <si>
    <t>Podczas akcji informacyjnych omawiano zagadnienia związane z zanieczyszczeniami powietrza. Rozdano materiały informacyjne w postaci ulotek i broszur.</t>
  </si>
  <si>
    <t xml:space="preserve">Niezwłocznie po ukazaniu się komunikatu, wykonano kontrole w zakresie przestrzegania wymagań określonych w uchwale </t>
  </si>
  <si>
    <t>https://bip.strzelceopolskie.pl/komunikaty_i_wykazy/referat_gospodarki_komunalnej_i_ochrony_srodowiska/Ogloszenie-o-Programie-Ochrony-Powietrza-za-rok-2023/idn:4255.html</t>
  </si>
  <si>
    <t>Strzelce Opolskie, Rożniątów, Szymiszów-Osiedle, Płużnica Wielka, Osiek, Sucha, Szymiszów, Banatki Duże, Błotnica Strzelecka,  Kalinów, Dziewkowice, Szczepanek, Grodzisko, Rozmierka, Ściegna, Kadłub, Kadłubski Piec,  Warmątowice, Kalinowice, Brzezina.</t>
  </si>
  <si>
    <t>Edukacja ekologiczna oraz komunikaty o jakości powietrza przekazywane są poprzez stronę internetową gminy Strzelce Opolskie. Cyklicznie komunikaty ukazują się w Informatorze Strzeleckim.</t>
  </si>
  <si>
    <t xml:space="preserve">3483
</t>
  </si>
  <si>
    <t xml:space="preserve">3733
</t>
  </si>
  <si>
    <t>Przedstawiciel Gminy Strzelce Opolskie uczestniczył w posiedzeniach komitetu sterującego w ramach programu LIFE, na których omawiane były zagadnienia związane z realizacją projektu oraz ochroną powietrza.</t>
  </si>
  <si>
    <t>Przedstawiciel Gminy Strzelce Opolskie uczestniczył w konferencjach tematycznych w ramach programu LIFE, na których omawiane były zagadnienia związane z realizacją projektów LIFE. Wrocław, Chorzów, Prerov</t>
  </si>
  <si>
    <t>Pomoc finansowa na realizację zadań związanych z infrastrukturą drogową. „Poprawa bezpieczeństwa ruchu drogowego pod mostem kolejowym w ciągu drogi powiatowej 1804 O Strzelce Opolskie - Kolonowskie w m. Strzelce Opolskie ul. Habryki", „Budowa chodnika w ciągu drogi powiatowej 1806 O Sucha - Kalinów w m. Szymiszów ul. Ligonia wraz z dokumentacja projektową"</t>
  </si>
  <si>
    <t>Na mocy porozumienia z WFOŚiGW z maja 2021 r. w Gminie Strzelce Opolskie w 2022 r. funkcjonował uruchomiony punkt konsultacyjno-informacyjny. Udzielana była w nim pomoc przy wypełnianiu i rozliczaniu wniosków o dofinansowanie. W ramach działań wydrukowane zostały materiały edukacyjne, które następnie zostały przekazane mieszkańcom Gminy Strzelce Opolskie.</t>
  </si>
  <si>
    <t>Wybierz z listy zgodnie z tabelą 85 POP (rodzaj przyporządkowany jest do kolejnych działań opisanych w tabeli 85 POP np. OpINF_1 to pierwsze działanie informacyjne)</t>
  </si>
  <si>
    <t>Podaj wielkość realizacji działania np.: Liczba zaktualizowanych procedur [szt.], Liczba kontroli [szt.]; Liczba baz danych o jednostkach oświatowych i opiekuńczych [szt.] itp.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</si>
</sst>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62">
    <font>
      <sz val="11"/>
      <color theme="1"/>
      <name val="Calibri"/>
      <family val="2"/>
      <charset val="238"/>
      <scheme val="minor"/>
    </font>
    <font>
      <sz val="8"/>
      <color theme="1"/>
      <name val="Calibri"/>
      <family val="2"/>
      <charset val="238"/>
      <scheme val="minor"/>
    </font>
    <font>
      <b/>
      <sz val="9"/>
      <name val="Calibri"/>
      <family val="2"/>
      <charset val="238"/>
      <scheme val="minor"/>
    </font>
    <font>
      <b/>
      <sz val="8"/>
      <name val="Calibri"/>
      <family val="2"/>
      <charset val="238"/>
      <scheme val="minor"/>
    </font>
    <font>
      <b/>
      <sz val="11"/>
      <color theme="1"/>
      <name val="Calibri"/>
      <family val="2"/>
      <charset val="238"/>
      <scheme val="minor"/>
    </font>
    <font>
      <b/>
      <sz val="9"/>
      <color rgb="FF000000"/>
      <name val="Trebuchet MS"/>
      <family val="2"/>
      <charset val="238"/>
    </font>
    <font>
      <sz val="9"/>
      <color rgb="FF000000"/>
      <name val="Trebuchet MS"/>
      <family val="2"/>
      <charset val="238"/>
    </font>
    <font>
      <sz val="9"/>
      <color theme="1"/>
      <name val="Trebuchet MS"/>
      <family val="2"/>
      <charset val="238"/>
    </font>
    <font>
      <sz val="9"/>
      <color rgb="FFFF0000"/>
      <name val="Trebuchet MS"/>
      <family val="2"/>
      <charset val="238"/>
    </font>
    <font>
      <sz val="9"/>
      <name val="Trebuchet MS"/>
      <family val="2"/>
      <charset val="238"/>
    </font>
    <font>
      <i/>
      <sz val="8"/>
      <color theme="1"/>
      <name val="Trebuchet MS"/>
      <family val="2"/>
      <charset val="238"/>
    </font>
    <font>
      <b/>
      <sz val="16"/>
      <color theme="1"/>
      <name val="Trebuchet MS"/>
      <family val="2"/>
      <charset val="238"/>
    </font>
    <font>
      <sz val="10"/>
      <color theme="1"/>
      <name val="Calibri"/>
      <family val="2"/>
      <charset val="238"/>
      <scheme val="minor"/>
    </font>
    <font>
      <b/>
      <sz val="9"/>
      <color indexed="81"/>
      <name val="Tahoma"/>
      <family val="2"/>
      <charset val="238"/>
    </font>
    <font>
      <sz val="9"/>
      <color indexed="81"/>
      <name val="Tahoma"/>
      <family val="2"/>
      <charset val="238"/>
    </font>
    <font>
      <sz val="8"/>
      <color rgb="FF000000"/>
      <name val="Calibri"/>
      <family val="2"/>
      <charset val="238"/>
      <scheme val="minor"/>
    </font>
    <font>
      <sz val="11"/>
      <color theme="1"/>
      <name val="Calibri"/>
      <family val="2"/>
      <charset val="238"/>
      <scheme val="minor"/>
    </font>
    <font>
      <sz val="9"/>
      <color theme="1"/>
      <name val="Calibri"/>
      <family val="2"/>
      <charset val="238"/>
    </font>
    <font>
      <i/>
      <sz val="9"/>
      <color rgb="FF00B0F0"/>
      <name val="Calibri"/>
      <family val="2"/>
      <charset val="238"/>
    </font>
    <font>
      <sz val="9"/>
      <name val="Calibri"/>
      <family val="2"/>
      <charset val="238"/>
    </font>
    <font>
      <b/>
      <sz val="9"/>
      <color theme="1"/>
      <name val="Calibri"/>
      <family val="2"/>
      <charset val="238"/>
    </font>
    <font>
      <b/>
      <i/>
      <sz val="9"/>
      <color rgb="FF00B0F0"/>
      <name val="Calibri"/>
      <family val="2"/>
      <charset val="238"/>
    </font>
    <font>
      <b/>
      <sz val="11"/>
      <color theme="1"/>
      <name val="Calibri"/>
      <family val="2"/>
      <charset val="238"/>
    </font>
    <font>
      <sz val="9"/>
      <color rgb="FFFF0000"/>
      <name val="Calibri"/>
      <family val="2"/>
      <charset val="238"/>
    </font>
    <font>
      <i/>
      <sz val="9"/>
      <color theme="4" tint="-0.249977111117893"/>
      <name val="Calibri"/>
      <family val="2"/>
      <charset val="238"/>
    </font>
    <font>
      <b/>
      <sz val="9"/>
      <name val="Calibri"/>
      <family val="2"/>
      <charset val="238"/>
    </font>
    <font>
      <b/>
      <sz val="9"/>
      <color theme="1"/>
      <name val="Calibri"/>
      <family val="2"/>
      <charset val="238"/>
      <scheme val="minor"/>
    </font>
    <font>
      <b/>
      <sz val="11"/>
      <color rgb="FF000000"/>
      <name val="Calibri"/>
      <family val="2"/>
      <charset val="238"/>
    </font>
    <font>
      <sz val="9"/>
      <color rgb="FF000000"/>
      <name val="Calibri"/>
      <family val="2"/>
      <charset val="238"/>
    </font>
    <font>
      <b/>
      <sz val="9"/>
      <color rgb="FF000000"/>
      <name val="Calibri"/>
      <family val="2"/>
      <charset val="238"/>
    </font>
    <font>
      <sz val="11"/>
      <color theme="1"/>
      <name val="Czcionka tekstu podstawowego"/>
      <family val="2"/>
      <charset val="238"/>
    </font>
    <font>
      <i/>
      <sz val="8"/>
      <color rgb="FF0070C0"/>
      <name val="Calibri"/>
      <family val="2"/>
      <charset val="238"/>
      <scheme val="minor"/>
    </font>
    <font>
      <sz val="8"/>
      <color rgb="FF0070C0"/>
      <name val="Calibri"/>
      <family val="2"/>
      <charset val="238"/>
      <scheme val="minor"/>
    </font>
    <font>
      <b/>
      <sz val="8"/>
      <color theme="1"/>
      <name val="Calibri"/>
      <family val="2"/>
      <charset val="238"/>
      <scheme val="minor"/>
    </font>
    <font>
      <b/>
      <sz val="10"/>
      <color theme="1"/>
      <name val="Trebuchet MS"/>
      <family val="2"/>
      <charset val="238"/>
    </font>
    <font>
      <b/>
      <sz val="10"/>
      <color rgb="FFFF0000"/>
      <name val="Trebuchet MS"/>
      <family val="2"/>
      <charset val="238"/>
    </font>
    <font>
      <sz val="10"/>
      <color rgb="FF000000"/>
      <name val="Trebuchet MS"/>
      <family val="2"/>
      <charset val="238"/>
    </font>
    <font>
      <sz val="10"/>
      <color theme="1"/>
      <name val="Trebuchet MS"/>
      <family val="2"/>
      <charset val="238"/>
    </font>
    <font>
      <i/>
      <sz val="9"/>
      <color rgb="FF002060"/>
      <name val="Trebuchet MS"/>
      <family val="2"/>
      <charset val="238"/>
    </font>
    <font>
      <b/>
      <i/>
      <sz val="9"/>
      <name val="Calibri"/>
      <family val="2"/>
      <charset val="238"/>
    </font>
    <font>
      <i/>
      <sz val="9"/>
      <name val="Calibri"/>
      <family val="2"/>
      <charset val="238"/>
    </font>
    <font>
      <sz val="11"/>
      <name val="Calibri"/>
      <family val="2"/>
      <charset val="238"/>
      <scheme val="minor"/>
    </font>
    <font>
      <i/>
      <sz val="8"/>
      <name val="Calibri"/>
      <family val="2"/>
      <charset val="238"/>
      <scheme val="minor"/>
    </font>
    <font>
      <sz val="9"/>
      <color theme="1"/>
      <name val="Calibri"/>
      <family val="2"/>
      <charset val="238"/>
      <scheme val="minor"/>
    </font>
    <font>
      <vertAlign val="superscript"/>
      <sz val="9"/>
      <color theme="1"/>
      <name val="Calibri"/>
      <family val="2"/>
      <charset val="238"/>
      <scheme val="minor"/>
    </font>
    <font>
      <i/>
      <sz val="9"/>
      <color theme="1"/>
      <name val="Calibri"/>
      <family val="2"/>
      <charset val="238"/>
      <scheme val="minor"/>
    </font>
    <font>
      <sz val="11"/>
      <color rgb="FFFF0000"/>
      <name val="Calibri"/>
      <family val="2"/>
      <charset val="238"/>
      <scheme val="minor"/>
    </font>
    <font>
      <b/>
      <sz val="11"/>
      <color theme="1"/>
      <name val="Times New Roman"/>
      <family val="1"/>
      <charset val="238"/>
    </font>
    <font>
      <b/>
      <sz val="11"/>
      <color rgb="FF000000"/>
      <name val="Times New Roman"/>
      <family val="1"/>
      <charset val="238"/>
    </font>
    <font>
      <b/>
      <vertAlign val="superscript"/>
      <sz val="11"/>
      <color rgb="FF000000"/>
      <name val="Times New Roman"/>
      <family val="1"/>
      <charset val="238"/>
    </font>
    <font>
      <b/>
      <sz val="11"/>
      <color rgb="FFFF0000"/>
      <name val="Times New Roman"/>
      <family val="1"/>
      <charset val="238"/>
    </font>
    <font>
      <b/>
      <sz val="11"/>
      <name val="Times New Roman"/>
      <family val="1"/>
      <charset val="238"/>
    </font>
    <font>
      <sz val="11"/>
      <color theme="1"/>
      <name val="Times New Roman"/>
      <family val="1"/>
      <charset val="238"/>
    </font>
    <font>
      <sz val="11"/>
      <color rgb="FF000000"/>
      <name val="Times New Roman"/>
      <family val="1"/>
      <charset val="238"/>
    </font>
    <font>
      <i/>
      <sz val="11"/>
      <color theme="1"/>
      <name val="Calibri"/>
      <family val="2"/>
      <charset val="238"/>
      <scheme val="minor"/>
    </font>
    <font>
      <i/>
      <sz val="8"/>
      <color theme="1"/>
      <name val="Calibri"/>
      <family val="2"/>
      <charset val="238"/>
      <scheme val="minor"/>
    </font>
    <font>
      <sz val="9"/>
      <color rgb="FF333333"/>
      <name val="Calibri"/>
      <family val="2"/>
      <charset val="238"/>
      <scheme val="minor"/>
    </font>
    <font>
      <b/>
      <i/>
      <sz val="9"/>
      <color theme="4" tint="-0.499984740745262"/>
      <name val="Calibri"/>
      <family val="2"/>
      <charset val="238"/>
    </font>
    <font>
      <b/>
      <i/>
      <sz val="9"/>
      <color theme="8"/>
      <name val="Calibri"/>
      <family val="2"/>
      <charset val="238"/>
    </font>
    <font>
      <b/>
      <i/>
      <sz val="9"/>
      <color rgb="FF002060"/>
      <name val="Calibri"/>
      <family val="2"/>
      <charset val="238"/>
    </font>
    <font>
      <u/>
      <sz val="11"/>
      <color theme="10"/>
      <name val="Calibri"/>
      <family val="2"/>
      <charset val="238"/>
      <scheme val="minor"/>
    </font>
    <font>
      <sz val="11"/>
      <color rgb="FF000000"/>
      <name val="Calibri"/>
      <family val="2"/>
      <charset val="238"/>
      <scheme val="minor"/>
    </font>
  </fonts>
  <fills count="15">
    <fill>
      <patternFill patternType="none"/>
    </fill>
    <fill>
      <patternFill patternType="gray125"/>
    </fill>
    <fill>
      <patternFill patternType="solid">
        <fgColor theme="4" tint="0.59999389629810485"/>
        <bgColor indexed="64"/>
      </patternFill>
    </fill>
    <fill>
      <patternFill patternType="solid">
        <fgColor theme="3"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D9D9D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s>
  <cellStyleXfs count="5">
    <xf numFmtId="0" fontId="0" fillId="0" borderId="0"/>
    <xf numFmtId="0" fontId="16" fillId="0" borderId="0"/>
    <xf numFmtId="0" fontId="16" fillId="0" borderId="0"/>
    <xf numFmtId="0" fontId="30" fillId="0" borderId="0"/>
    <xf numFmtId="0" fontId="60" fillId="0" borderId="0" applyNumberFormat="0" applyFill="0" applyBorder="0" applyAlignment="0" applyProtection="0"/>
  </cellStyleXfs>
  <cellXfs count="319">
    <xf numFmtId="0" fontId="0" fillId="0" borderId="0" xfId="0"/>
    <xf numFmtId="0" fontId="1" fillId="0" borderId="0" xfId="0" applyFont="1"/>
    <xf numFmtId="0" fontId="1" fillId="0" borderId="1" xfId="0" applyFont="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0" xfId="0" applyFont="1" applyFill="1" applyAlignment="1">
      <alignment vertical="center"/>
    </xf>
    <xf numFmtId="0" fontId="8" fillId="4" borderId="0" xfId="0" applyFont="1" applyFill="1" applyAlignment="1">
      <alignment vertical="center"/>
    </xf>
    <xf numFmtId="0" fontId="11" fillId="4" borderId="0" xfId="0" applyFont="1" applyFill="1" applyAlignment="1">
      <alignment vertical="center"/>
    </xf>
    <xf numFmtId="0" fontId="12" fillId="0" borderId="0" xfId="0" applyFont="1"/>
    <xf numFmtId="0" fontId="2" fillId="3" borderId="1" xfId="0" applyFont="1" applyFill="1" applyBorder="1" applyAlignment="1">
      <alignment horizontal="center" vertical="center" wrapText="1"/>
    </xf>
    <xf numFmtId="0" fontId="12" fillId="4" borderId="1" xfId="0" applyFont="1" applyFill="1" applyBorder="1" applyAlignment="1">
      <alignment vertical="center"/>
    </xf>
    <xf numFmtId="0" fontId="12" fillId="0" borderId="1" xfId="0" applyFont="1" applyBorder="1" applyAlignment="1">
      <alignment horizontal="left" vertical="center"/>
    </xf>
    <xf numFmtId="0" fontId="12" fillId="4" borderId="4" xfId="0" applyFont="1" applyFill="1" applyBorder="1" applyAlignment="1">
      <alignment vertical="center"/>
    </xf>
    <xf numFmtId="0" fontId="12" fillId="0" borderId="4" xfId="0" applyFont="1" applyBorder="1" applyAlignment="1">
      <alignment horizontal="left" vertical="center"/>
    </xf>
    <xf numFmtId="0" fontId="3" fillId="3" borderId="1" xfId="0" applyFont="1" applyFill="1" applyBorder="1" applyAlignment="1">
      <alignment horizontal="left" vertical="center" wrapText="1"/>
    </xf>
    <xf numFmtId="0" fontId="1" fillId="2" borderId="0" xfId="0" applyFont="1" applyFill="1"/>
    <xf numFmtId="0" fontId="1" fillId="0" borderId="1" xfId="0" applyFont="1" applyBorder="1" applyAlignment="1">
      <alignment horizontal="left" vertical="center" wrapText="1"/>
    </xf>
    <xf numFmtId="0" fontId="1" fillId="0" borderId="1" xfId="0" applyFont="1" applyBorder="1" applyAlignment="1">
      <alignment horizontal="left"/>
    </xf>
    <xf numFmtId="0" fontId="1" fillId="0" borderId="0" xfId="0" applyFont="1" applyAlignment="1">
      <alignment horizontal="left"/>
    </xf>
    <xf numFmtId="49" fontId="1" fillId="0" borderId="1" xfId="0" applyNumberFormat="1" applyFont="1" applyBorder="1" applyAlignment="1">
      <alignment horizontal="left" vertical="center" wrapText="1"/>
    </xf>
    <xf numFmtId="0" fontId="1" fillId="0" borderId="14" xfId="0" applyFont="1" applyBorder="1" applyAlignment="1">
      <alignment horizontal="left" vertical="center"/>
    </xf>
    <xf numFmtId="0" fontId="1" fillId="0" borderId="13" xfId="0" applyFont="1" applyBorder="1" applyAlignment="1">
      <alignment horizontal="left" vertical="center" wrapText="1"/>
    </xf>
    <xf numFmtId="0" fontId="1" fillId="0" borderId="1" xfId="0" applyFont="1" applyBorder="1"/>
    <xf numFmtId="0" fontId="1" fillId="0" borderId="15" xfId="0" applyFont="1" applyBorder="1" applyAlignment="1">
      <alignment horizontal="left" vertical="center"/>
    </xf>
    <xf numFmtId="0" fontId="1" fillId="0" borderId="1" xfId="0" applyFont="1" applyBorder="1" applyAlignment="1">
      <alignment horizontal="left" vertical="center"/>
    </xf>
    <xf numFmtId="0" fontId="1" fillId="0" borderId="16" xfId="0" applyFont="1" applyBorder="1" applyAlignment="1">
      <alignment horizontal="left" vertical="center"/>
    </xf>
    <xf numFmtId="49" fontId="15" fillId="0" borderId="1" xfId="0" applyNumberFormat="1" applyFont="1" applyBorder="1" applyAlignment="1">
      <alignment horizontal="left" vertical="center" wrapText="1"/>
    </xf>
    <xf numFmtId="0" fontId="1" fillId="0" borderId="17" xfId="0" applyFont="1" applyBorder="1" applyAlignment="1">
      <alignment horizontal="left" vertical="center"/>
    </xf>
    <xf numFmtId="0" fontId="3" fillId="3" borderId="1" xfId="0" applyFont="1" applyFill="1" applyBorder="1" applyAlignment="1">
      <alignment horizontal="center" vertical="center" wrapText="1"/>
    </xf>
    <xf numFmtId="0" fontId="1" fillId="0" borderId="1" xfId="0" applyFont="1" applyBorder="1" applyAlignment="1">
      <alignment wrapText="1"/>
    </xf>
    <xf numFmtId="0" fontId="1" fillId="0" borderId="0" xfId="0" applyFont="1" applyAlignment="1">
      <alignment wrapText="1"/>
    </xf>
    <xf numFmtId="0" fontId="1" fillId="0" borderId="17" xfId="0" applyFont="1" applyBorder="1" applyAlignment="1">
      <alignment horizontal="center" vertical="center"/>
    </xf>
    <xf numFmtId="0" fontId="4" fillId="6" borderId="0" xfId="0" applyFont="1" applyFill="1" applyAlignment="1">
      <alignment horizontal="center"/>
    </xf>
    <xf numFmtId="0" fontId="0" fillId="6" borderId="0" xfId="0" applyFill="1"/>
    <xf numFmtId="0" fontId="1" fillId="7" borderId="0" xfId="0" applyFont="1" applyFill="1"/>
    <xf numFmtId="0" fontId="1" fillId="6" borderId="1" xfId="0" applyFont="1" applyFill="1" applyBorder="1" applyAlignment="1">
      <alignment horizontal="center" vertical="center" wrapText="1"/>
    </xf>
    <xf numFmtId="0" fontId="17" fillId="0" borderId="1" xfId="0" applyFont="1" applyBorder="1" applyAlignment="1">
      <alignment horizontal="left" indent="1"/>
    </xf>
    <xf numFmtId="0" fontId="17" fillId="0" borderId="0" xfId="0" applyFont="1" applyAlignment="1">
      <alignment vertical="center"/>
    </xf>
    <xf numFmtId="0" fontId="23" fillId="0" borderId="0" xfId="0" applyFont="1" applyAlignment="1">
      <alignment vertical="center"/>
    </xf>
    <xf numFmtId="0" fontId="17" fillId="0" borderId="1" xfId="0" applyFont="1" applyBorder="1" applyAlignment="1">
      <alignment horizontal="center" vertical="center" wrapText="1"/>
    </xf>
    <xf numFmtId="0" fontId="17" fillId="9" borderId="1" xfId="0" applyFont="1" applyFill="1" applyBorder="1" applyAlignment="1">
      <alignment horizontal="center" vertical="center" wrapText="1"/>
    </xf>
    <xf numFmtId="0" fontId="17" fillId="0" borderId="10" xfId="0" applyFont="1" applyBorder="1" applyAlignment="1">
      <alignment horizontal="center" vertical="center" wrapText="1"/>
    </xf>
    <xf numFmtId="0" fontId="18" fillId="0" borderId="10" xfId="0" applyFont="1" applyBorder="1" applyAlignment="1">
      <alignment horizontal="center" vertical="center" wrapText="1"/>
    </xf>
    <xf numFmtId="0" fontId="18" fillId="9" borderId="10" xfId="0" applyFont="1" applyFill="1" applyBorder="1" applyAlignment="1">
      <alignment horizontal="center" vertical="center" wrapText="1"/>
    </xf>
    <xf numFmtId="2" fontId="18" fillId="0" borderId="1" xfId="0" applyNumberFormat="1" applyFont="1" applyBorder="1" applyAlignment="1">
      <alignment horizontal="center" vertical="center" wrapText="1"/>
    </xf>
    <xf numFmtId="2" fontId="18" fillId="9" borderId="10" xfId="0" applyNumberFormat="1" applyFont="1" applyFill="1" applyBorder="1" applyAlignment="1">
      <alignment horizontal="center" vertical="center" wrapText="1"/>
    </xf>
    <xf numFmtId="164" fontId="18"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20" fillId="0" borderId="1" xfId="0" applyFont="1" applyBorder="1" applyAlignment="1">
      <alignment horizontal="right" vertical="center"/>
    </xf>
    <xf numFmtId="2" fontId="21" fillId="0" borderId="1" xfId="0" applyNumberFormat="1" applyFont="1" applyBorder="1" applyAlignment="1">
      <alignment horizontal="center" vertical="center" wrapText="1"/>
    </xf>
    <xf numFmtId="164" fontId="21" fillId="0" borderId="1" xfId="0" applyNumberFormat="1" applyFont="1" applyBorder="1" applyAlignment="1">
      <alignment horizontal="center" vertical="center" wrapText="1"/>
    </xf>
    <xf numFmtId="2" fontId="21" fillId="0" borderId="0" xfId="0" applyNumberFormat="1" applyFont="1" applyAlignment="1">
      <alignment horizontal="center" vertical="center" wrapText="1"/>
    </xf>
    <xf numFmtId="0" fontId="27" fillId="0" borderId="0" xfId="0" applyFont="1" applyAlignment="1">
      <alignment vertical="center"/>
    </xf>
    <xf numFmtId="0" fontId="28" fillId="0" borderId="0" xfId="0" applyFont="1" applyAlignment="1">
      <alignment vertical="center"/>
    </xf>
    <xf numFmtId="0" fontId="30" fillId="0" borderId="0" xfId="0" applyFont="1"/>
    <xf numFmtId="0" fontId="17" fillId="8" borderId="0" xfId="0" applyFont="1" applyFill="1" applyAlignment="1">
      <alignment vertical="center"/>
    </xf>
    <xf numFmtId="0" fontId="20" fillId="10" borderId="1" xfId="0" applyFont="1" applyFill="1" applyBorder="1" applyAlignment="1">
      <alignment horizontal="center" vertical="center" wrapText="1"/>
    </xf>
    <xf numFmtId="0" fontId="20" fillId="5" borderId="3" xfId="0" applyFont="1" applyFill="1" applyBorder="1" applyAlignment="1">
      <alignment horizontal="right" vertical="center"/>
    </xf>
    <xf numFmtId="2" fontId="21" fillId="5" borderId="20" xfId="0" applyNumberFormat="1" applyFont="1" applyFill="1" applyBorder="1" applyAlignment="1">
      <alignment horizontal="center" vertical="center" wrapText="1"/>
    </xf>
    <xf numFmtId="164" fontId="21" fillId="5" borderId="20" xfId="0" applyNumberFormat="1" applyFont="1" applyFill="1" applyBorder="1" applyAlignment="1">
      <alignment horizontal="center" vertical="center" wrapText="1"/>
    </xf>
    <xf numFmtId="2" fontId="21" fillId="5" borderId="13" xfId="0" applyNumberFormat="1" applyFont="1" applyFill="1" applyBorder="1" applyAlignment="1">
      <alignment horizontal="center" vertical="center" wrapText="1"/>
    </xf>
    <xf numFmtId="0" fontId="20" fillId="10" borderId="4" xfId="0" applyFont="1" applyFill="1" applyBorder="1" applyAlignment="1">
      <alignment horizontal="center" vertical="top" wrapText="1"/>
    </xf>
    <xf numFmtId="0" fontId="25" fillId="11" borderId="1" xfId="0" applyFont="1" applyFill="1" applyBorder="1" applyAlignment="1">
      <alignment horizontal="center" vertical="center" wrapText="1"/>
    </xf>
    <xf numFmtId="0" fontId="0" fillId="0" borderId="1" xfId="0" applyBorder="1"/>
    <xf numFmtId="0" fontId="1" fillId="9" borderId="0" xfId="0" applyFont="1" applyFill="1"/>
    <xf numFmtId="0" fontId="0" fillId="0" borderId="1" xfId="0" applyBorder="1" applyAlignment="1">
      <alignment horizontal="center"/>
    </xf>
    <xf numFmtId="0" fontId="20" fillId="11" borderId="1" xfId="0" applyFont="1" applyFill="1" applyBorder="1" applyAlignment="1">
      <alignment horizontal="center" vertical="center" wrapText="1"/>
    </xf>
    <xf numFmtId="0" fontId="17" fillId="0" borderId="1" xfId="0" applyFont="1" applyBorder="1"/>
    <xf numFmtId="0" fontId="34" fillId="4" borderId="10" xfId="0" applyFont="1" applyFill="1" applyBorder="1" applyAlignment="1">
      <alignment horizontal="left" vertical="center" wrapText="1"/>
    </xf>
    <xf numFmtId="0" fontId="34" fillId="4" borderId="1" xfId="0" applyFont="1" applyFill="1" applyBorder="1" applyAlignment="1">
      <alignment horizontal="left" vertical="center" wrapText="1"/>
    </xf>
    <xf numFmtId="0" fontId="34" fillId="4" borderId="3" xfId="0" applyFont="1" applyFill="1" applyBorder="1" applyAlignment="1">
      <alignment horizontal="left" vertical="center" wrapText="1"/>
    </xf>
    <xf numFmtId="0" fontId="36" fillId="0" borderId="1" xfId="0" applyFont="1" applyBorder="1" applyAlignment="1">
      <alignment vertical="center" wrapText="1"/>
    </xf>
    <xf numFmtId="0" fontId="40" fillId="0" borderId="1" xfId="0" applyFont="1" applyBorder="1" applyAlignment="1">
      <alignment horizontal="center"/>
    </xf>
    <xf numFmtId="0" fontId="40"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20" fillId="11" borderId="1" xfId="0" applyFont="1" applyFill="1" applyBorder="1" applyAlignment="1">
      <alignment horizontal="center" vertical="center"/>
    </xf>
    <xf numFmtId="0" fontId="20" fillId="11" borderId="1" xfId="0" applyFont="1" applyFill="1" applyBorder="1" applyAlignment="1">
      <alignment horizontal="left" vertical="center" wrapText="1"/>
    </xf>
    <xf numFmtId="0" fontId="20" fillId="11" borderId="1" xfId="0" applyFont="1" applyFill="1" applyBorder="1" applyAlignment="1">
      <alignment horizontal="left" vertical="center"/>
    </xf>
    <xf numFmtId="0" fontId="25" fillId="11" borderId="1" xfId="0" applyFont="1" applyFill="1" applyBorder="1" applyAlignment="1">
      <alignment horizontal="left" vertical="center" wrapText="1" indent="1"/>
    </xf>
    <xf numFmtId="0" fontId="20" fillId="11" borderId="1" xfId="0" applyFont="1" applyFill="1" applyBorder="1" applyAlignment="1">
      <alignment horizontal="left" vertical="center" wrapText="1" indent="1"/>
    </xf>
    <xf numFmtId="0" fontId="40" fillId="13" borderId="1" xfId="0" applyFont="1" applyFill="1" applyBorder="1" applyAlignment="1">
      <alignment horizontal="center" vertical="center" wrapText="1"/>
    </xf>
    <xf numFmtId="0" fontId="25" fillId="11" borderId="1" xfId="0" applyFont="1" applyFill="1" applyBorder="1" applyAlignment="1">
      <alignment horizontal="left" indent="1"/>
    </xf>
    <xf numFmtId="2" fontId="40" fillId="0" borderId="20" xfId="0" applyNumberFormat="1" applyFont="1" applyBorder="1" applyAlignment="1">
      <alignment horizontal="center" vertical="center" wrapText="1"/>
    </xf>
    <xf numFmtId="0" fontId="4" fillId="6" borderId="0" xfId="0" applyFont="1" applyFill="1"/>
    <xf numFmtId="0" fontId="43" fillId="0" borderId="0" xfId="0" applyFont="1" applyAlignment="1">
      <alignment horizontal="center"/>
    </xf>
    <xf numFmtId="0" fontId="19" fillId="0" borderId="0" xfId="0" applyFont="1" applyAlignment="1">
      <alignment horizontal="center" vertical="center" wrapText="1"/>
    </xf>
    <xf numFmtId="0" fontId="0" fillId="0" borderId="0" xfId="0" applyAlignment="1">
      <alignment horizontal="center"/>
    </xf>
    <xf numFmtId="0" fontId="45" fillId="0" borderId="7" xfId="0" applyFont="1" applyBorder="1" applyAlignment="1">
      <alignment horizontal="center"/>
    </xf>
    <xf numFmtId="0" fontId="45" fillId="13" borderId="7" xfId="0" applyFont="1" applyFill="1" applyBorder="1" applyAlignment="1">
      <alignment horizontal="center"/>
    </xf>
    <xf numFmtId="0" fontId="28" fillId="12" borderId="19" xfId="0" applyFont="1" applyFill="1" applyBorder="1" applyAlignment="1">
      <alignment horizontal="left" vertical="center" wrapText="1"/>
    </xf>
    <xf numFmtId="0" fontId="28" fillId="12" borderId="1" xfId="0" applyFont="1" applyFill="1" applyBorder="1" applyAlignment="1">
      <alignment vertical="center" wrapText="1"/>
    </xf>
    <xf numFmtId="0" fontId="19" fillId="0" borderId="0" xfId="0" applyFont="1" applyAlignment="1">
      <alignment vertical="center" wrapText="1"/>
    </xf>
    <xf numFmtId="0" fontId="43" fillId="0" borderId="0" xfId="0" applyFont="1"/>
    <xf numFmtId="0" fontId="19" fillId="0" borderId="24" xfId="0" applyFont="1" applyBorder="1" applyAlignment="1">
      <alignment horizontal="center" vertical="center" wrapText="1"/>
    </xf>
    <xf numFmtId="0" fontId="43" fillId="0" borderId="24" xfId="0" applyFont="1" applyBorder="1" applyAlignment="1">
      <alignment horizontal="center"/>
    </xf>
    <xf numFmtId="0" fontId="41" fillId="0" borderId="0" xfId="0" applyFont="1"/>
    <xf numFmtId="0" fontId="33" fillId="10" borderId="1" xfId="0" applyFont="1" applyFill="1" applyBorder="1" applyAlignment="1">
      <alignment horizontal="center" vertical="center" wrapText="1"/>
    </xf>
    <xf numFmtId="0" fontId="42" fillId="13" borderId="1" xfId="0" applyFont="1" applyFill="1" applyBorder="1" applyAlignment="1">
      <alignment horizontal="center" vertical="center" wrapText="1"/>
    </xf>
    <xf numFmtId="0" fontId="3" fillId="0" borderId="0" xfId="0" applyFont="1"/>
    <xf numFmtId="0" fontId="32" fillId="0" borderId="0" xfId="0" applyFont="1"/>
    <xf numFmtId="0" fontId="3" fillId="10" borderId="1" xfId="0" applyFont="1" applyFill="1" applyBorder="1" applyAlignment="1">
      <alignment horizontal="center" vertical="center" wrapText="1"/>
    </xf>
    <xf numFmtId="0" fontId="31" fillId="13" borderId="4" xfId="0" applyFont="1" applyFill="1" applyBorder="1" applyAlignment="1">
      <alignment horizontal="center" vertical="center" wrapText="1"/>
    </xf>
    <xf numFmtId="0" fontId="31" fillId="13" borderId="4" xfId="0" applyFont="1" applyFill="1" applyBorder="1" applyAlignment="1">
      <alignment horizontal="center" vertical="center"/>
    </xf>
    <xf numFmtId="0" fontId="42" fillId="13" borderId="4" xfId="0" applyFont="1" applyFill="1" applyBorder="1" applyAlignment="1">
      <alignment horizontal="center" vertical="center" wrapText="1"/>
    </xf>
    <xf numFmtId="0" fontId="16" fillId="0" borderId="0" xfId="2"/>
    <xf numFmtId="0" fontId="30" fillId="0" borderId="0" xfId="3"/>
    <xf numFmtId="0" fontId="48" fillId="14" borderId="17" xfId="3" applyFont="1" applyFill="1" applyBorder="1" applyAlignment="1">
      <alignment horizontal="center" vertical="center" wrapText="1"/>
    </xf>
    <xf numFmtId="0" fontId="50" fillId="14" borderId="17" xfId="3" applyFont="1" applyFill="1" applyBorder="1" applyAlignment="1">
      <alignment horizontal="center" vertical="center" wrapText="1"/>
    </xf>
    <xf numFmtId="0" fontId="46" fillId="0" borderId="0" xfId="2" applyFont="1"/>
    <xf numFmtId="0" fontId="52" fillId="0" borderId="32" xfId="3" applyFont="1" applyBorder="1" applyAlignment="1">
      <alignment vertical="center"/>
    </xf>
    <xf numFmtId="0" fontId="53" fillId="0" borderId="17" xfId="3" applyFont="1" applyBorder="1" applyAlignment="1">
      <alignment horizontal="center" vertical="center"/>
    </xf>
    <xf numFmtId="0" fontId="53" fillId="0" borderId="17" xfId="3" applyFont="1" applyBorder="1" applyAlignment="1">
      <alignment horizontal="center" vertical="center" wrapText="1"/>
    </xf>
    <xf numFmtId="0" fontId="42" fillId="13"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4" fillId="13" borderId="1" xfId="0" applyFont="1" applyFill="1" applyBorder="1" applyAlignment="1">
      <alignment horizontal="center" vertical="center"/>
    </xf>
    <xf numFmtId="0" fontId="55" fillId="13" borderId="1" xfId="0" applyFont="1" applyFill="1" applyBorder="1" applyAlignment="1">
      <alignment horizontal="center" vertical="center"/>
    </xf>
    <xf numFmtId="0" fontId="20" fillId="10" borderId="1" xfId="0" applyFont="1" applyFill="1" applyBorder="1" applyAlignment="1">
      <alignment horizontal="left" vertical="center" wrapText="1"/>
    </xf>
    <xf numFmtId="0" fontId="20" fillId="10" borderId="4" xfId="0" applyFont="1" applyFill="1" applyBorder="1" applyAlignment="1">
      <alignment horizontal="left" vertical="center" wrapText="1"/>
    </xf>
    <xf numFmtId="0" fontId="20" fillId="10" borderId="19" xfId="0" applyFont="1" applyFill="1" applyBorder="1" applyAlignment="1">
      <alignment horizontal="left" vertical="center" wrapText="1"/>
    </xf>
    <xf numFmtId="0" fontId="20" fillId="10" borderId="19" xfId="0" applyFont="1" applyFill="1" applyBorder="1" applyAlignment="1">
      <alignment horizontal="center" vertical="top" wrapText="1"/>
    </xf>
    <xf numFmtId="0" fontId="20" fillId="10" borderId="1" xfId="0" applyFont="1" applyFill="1" applyBorder="1" applyAlignment="1">
      <alignment vertical="center" wrapText="1"/>
    </xf>
    <xf numFmtId="0" fontId="20" fillId="10" borderId="4" xfId="0" applyFont="1" applyFill="1" applyBorder="1" applyAlignment="1">
      <alignment vertical="center" wrapText="1"/>
    </xf>
    <xf numFmtId="0" fontId="20" fillId="3" borderId="4" xfId="0" applyFont="1" applyFill="1" applyBorder="1" applyAlignment="1">
      <alignment vertical="center" wrapText="1"/>
    </xf>
    <xf numFmtId="0" fontId="20" fillId="3" borderId="19" xfId="0" applyFont="1" applyFill="1" applyBorder="1" applyAlignment="1">
      <alignment vertical="center" wrapText="1"/>
    </xf>
    <xf numFmtId="0" fontId="20" fillId="10" borderId="4" xfId="0" applyFont="1" applyFill="1" applyBorder="1" applyAlignment="1">
      <alignment horizontal="center" vertical="center" wrapText="1"/>
    </xf>
    <xf numFmtId="0" fontId="20" fillId="10" borderId="19" xfId="0" applyFont="1" applyFill="1" applyBorder="1" applyAlignment="1">
      <alignment horizontal="center" vertical="center" wrapText="1"/>
    </xf>
    <xf numFmtId="0" fontId="20" fillId="5" borderId="4" xfId="0" applyFont="1" applyFill="1" applyBorder="1" applyAlignment="1">
      <alignment vertical="center" wrapText="1"/>
    </xf>
    <xf numFmtId="0" fontId="20" fillId="5" borderId="19" xfId="0" applyFont="1" applyFill="1" applyBorder="1" applyAlignment="1">
      <alignment vertical="center" wrapText="1"/>
    </xf>
    <xf numFmtId="0" fontId="20" fillId="10" borderId="1" xfId="0" applyFont="1" applyFill="1" applyBorder="1" applyAlignment="1">
      <alignment horizontal="center" vertical="top" wrapText="1"/>
    </xf>
    <xf numFmtId="0" fontId="20" fillId="3" borderId="4" xfId="0" applyFont="1" applyFill="1" applyBorder="1" applyAlignment="1">
      <alignment horizontal="left" vertical="top" wrapText="1"/>
    </xf>
    <xf numFmtId="0" fontId="20" fillId="3" borderId="19" xfId="0" applyFont="1" applyFill="1" applyBorder="1" applyAlignment="1">
      <alignment horizontal="left" vertical="top" wrapText="1"/>
    </xf>
    <xf numFmtId="0" fontId="26" fillId="10" borderId="1" xfId="0" applyFont="1" applyFill="1" applyBorder="1" applyAlignment="1">
      <alignment horizontal="center" vertical="center" wrapText="1"/>
    </xf>
    <xf numFmtId="0" fontId="43" fillId="11" borderId="7" xfId="0" applyFont="1" applyFill="1" applyBorder="1" applyAlignment="1">
      <alignment horizontal="center"/>
    </xf>
    <xf numFmtId="0" fontId="37" fillId="11" borderId="1" xfId="0" applyFont="1" applyFill="1" applyBorder="1" applyAlignment="1" applyProtection="1">
      <alignment vertical="center"/>
      <protection hidden="1"/>
    </xf>
    <xf numFmtId="0" fontId="10" fillId="11" borderId="0" xfId="0" applyFont="1" applyFill="1" applyAlignment="1">
      <alignment vertical="center"/>
    </xf>
    <xf numFmtId="0" fontId="20" fillId="11" borderId="4" xfId="0" applyFont="1" applyFill="1" applyBorder="1" applyAlignment="1">
      <alignment horizontal="right"/>
    </xf>
    <xf numFmtId="0" fontId="39" fillId="11" borderId="1" xfId="0" applyFont="1" applyFill="1" applyBorder="1" applyAlignment="1">
      <alignment horizontal="center" wrapText="1"/>
    </xf>
    <xf numFmtId="2" fontId="39" fillId="11" borderId="1" xfId="0" applyNumberFormat="1" applyFont="1" applyFill="1" applyBorder="1" applyAlignment="1">
      <alignment horizontal="center" wrapText="1"/>
    </xf>
    <xf numFmtId="0" fontId="20" fillId="11" borderId="3" xfId="0" applyFont="1" applyFill="1" applyBorder="1" applyAlignment="1">
      <alignment horizontal="center" vertical="center" wrapText="1"/>
    </xf>
    <xf numFmtId="0" fontId="20" fillId="11" borderId="1" xfId="0" applyFont="1" applyFill="1" applyBorder="1" applyAlignment="1">
      <alignment horizontal="left" vertical="center" indent="1"/>
    </xf>
    <xf numFmtId="0" fontId="28" fillId="11" borderId="10" xfId="0" applyFont="1" applyFill="1" applyBorder="1" applyAlignment="1">
      <alignment vertical="center" wrapText="1"/>
    </xf>
    <xf numFmtId="0" fontId="28" fillId="11" borderId="1" xfId="0" applyFont="1" applyFill="1" applyBorder="1" applyAlignment="1">
      <alignment horizontal="left" vertical="center" wrapText="1"/>
    </xf>
    <xf numFmtId="0" fontId="28" fillId="11" borderId="4" xfId="0" applyFont="1" applyFill="1" applyBorder="1" applyAlignment="1">
      <alignment horizontal="left" vertical="center"/>
    </xf>
    <xf numFmtId="0" fontId="28" fillId="11" borderId="19" xfId="0" applyFont="1" applyFill="1" applyBorder="1" applyAlignment="1">
      <alignment vertical="center" wrapText="1"/>
    </xf>
    <xf numFmtId="0" fontId="28" fillId="11" borderId="4" xfId="0" applyFont="1" applyFill="1" applyBorder="1" applyAlignment="1">
      <alignment horizontal="left" vertical="center" wrapText="1"/>
    </xf>
    <xf numFmtId="0" fontId="43" fillId="12" borderId="7" xfId="0" applyFont="1" applyFill="1" applyBorder="1" applyAlignment="1">
      <alignment horizontal="center"/>
    </xf>
    <xf numFmtId="0" fontId="20" fillId="10" borderId="19" xfId="0" applyFont="1" applyFill="1" applyBorder="1" applyAlignment="1">
      <alignment vertical="center" wrapText="1"/>
    </xf>
    <xf numFmtId="0" fontId="0" fillId="0" borderId="0" xfId="0" applyAlignment="1">
      <alignment wrapText="1"/>
    </xf>
    <xf numFmtId="0" fontId="0" fillId="0" borderId="1" xfId="0" applyBorder="1" applyAlignment="1">
      <alignment horizontal="center" vertical="center" wrapText="1"/>
    </xf>
    <xf numFmtId="0" fontId="61" fillId="0" borderId="0" xfId="0" applyFont="1" applyAlignment="1">
      <alignment horizontal="center" vertical="center" wrapText="1"/>
    </xf>
    <xf numFmtId="0" fontId="60" fillId="0" borderId="1" xfId="4" applyBorder="1" applyAlignment="1">
      <alignment horizontal="center" vertical="center" wrapText="1"/>
    </xf>
    <xf numFmtId="14" fontId="1" fillId="0" borderId="1" xfId="0" applyNumberFormat="1" applyFont="1" applyBorder="1" applyAlignment="1">
      <alignment horizontal="center" vertical="center" wrapText="1"/>
    </xf>
    <xf numFmtId="0" fontId="60" fillId="4" borderId="3" xfId="4" applyFill="1" applyBorder="1" applyAlignment="1">
      <alignment horizontal="center" vertical="center" wrapText="1"/>
    </xf>
    <xf numFmtId="0" fontId="36" fillId="4" borderId="1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6" fillId="11" borderId="3" xfId="0" applyFont="1" applyFill="1" applyBorder="1" applyAlignment="1">
      <alignment horizontal="center" vertical="center" wrapText="1"/>
    </xf>
    <xf numFmtId="0" fontId="36" fillId="11" borderId="13" xfId="0" applyFont="1" applyFill="1" applyBorder="1" applyAlignment="1">
      <alignment horizontal="center" vertical="center" wrapText="1"/>
    </xf>
    <xf numFmtId="0" fontId="37" fillId="4" borderId="3" xfId="0" applyFont="1" applyFill="1" applyBorder="1" applyAlignment="1">
      <alignment horizontal="center" vertical="center"/>
    </xf>
    <xf numFmtId="0" fontId="37" fillId="4" borderId="13" xfId="0" applyFont="1" applyFill="1" applyBorder="1" applyAlignment="1">
      <alignment horizontal="center" vertical="center"/>
    </xf>
    <xf numFmtId="0" fontId="36" fillId="4" borderId="3"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36" fillId="11" borderId="11" xfId="0" applyFont="1" applyFill="1" applyBorder="1" applyAlignment="1">
      <alignment horizontal="center" vertical="center" wrapText="1"/>
    </xf>
    <xf numFmtId="0" fontId="36" fillId="11" borderId="12" xfId="0" applyFont="1" applyFill="1" applyBorder="1" applyAlignment="1">
      <alignment horizontal="center" vertical="center" wrapText="1"/>
    </xf>
    <xf numFmtId="0" fontId="20" fillId="10" borderId="4" xfId="0" applyFont="1" applyFill="1" applyBorder="1" applyAlignment="1">
      <alignment horizontal="center" vertical="top" wrapText="1"/>
    </xf>
    <xf numFmtId="0" fontId="20" fillId="10" borderId="19" xfId="0" applyFont="1" applyFill="1" applyBorder="1" applyAlignment="1">
      <alignment horizontal="center" vertical="top" wrapText="1"/>
    </xf>
    <xf numFmtId="0" fontId="20" fillId="10" borderId="10" xfId="0" applyFont="1" applyFill="1" applyBorder="1" applyAlignment="1">
      <alignment horizontal="center" vertical="top" wrapText="1"/>
    </xf>
    <xf numFmtId="0" fontId="20" fillId="10" borderId="4" xfId="0" applyFont="1" applyFill="1" applyBorder="1" applyAlignment="1">
      <alignment horizontal="left" vertical="center" wrapText="1"/>
    </xf>
    <xf numFmtId="0" fontId="20" fillId="10" borderId="19" xfId="0" applyFont="1" applyFill="1" applyBorder="1" applyAlignment="1">
      <alignment horizontal="left" vertical="center" wrapText="1"/>
    </xf>
    <xf numFmtId="0" fontId="20" fillId="10" borderId="10" xfId="0" applyFont="1" applyFill="1" applyBorder="1" applyAlignment="1">
      <alignment horizontal="left" vertical="center" wrapText="1"/>
    </xf>
    <xf numFmtId="0" fontId="40" fillId="11" borderId="3" xfId="0" applyFont="1" applyFill="1" applyBorder="1" applyAlignment="1">
      <alignment horizontal="center" vertical="center" wrapText="1"/>
    </xf>
    <xf numFmtId="0" fontId="40" fillId="11" borderId="20" xfId="0" applyFont="1" applyFill="1" applyBorder="1" applyAlignment="1">
      <alignment horizontal="center" vertical="center" wrapText="1"/>
    </xf>
    <xf numFmtId="0" fontId="40" fillId="11" borderId="13" xfId="0"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10" xfId="0" applyFont="1" applyBorder="1" applyAlignment="1">
      <alignment horizontal="center" vertical="center" wrapText="1"/>
    </xf>
    <xf numFmtId="0" fontId="25" fillId="11" borderId="3" xfId="0" applyFont="1" applyFill="1" applyBorder="1" applyAlignment="1">
      <alignment horizontal="center" vertical="center" wrapText="1"/>
    </xf>
    <xf numFmtId="0" fontId="25" fillId="11" borderId="20" xfId="0" applyFont="1" applyFill="1" applyBorder="1" applyAlignment="1">
      <alignment horizontal="center" vertical="center" wrapText="1"/>
    </xf>
    <xf numFmtId="0" fontId="25" fillId="11" borderId="13"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0" borderId="1" xfId="0" applyFont="1" applyFill="1" applyBorder="1" applyAlignment="1">
      <alignment horizontal="left" vertical="center" wrapText="1"/>
    </xf>
    <xf numFmtId="0" fontId="40" fillId="11" borderId="21" xfId="0" applyFont="1" applyFill="1" applyBorder="1" applyAlignment="1">
      <alignment horizontal="center" vertical="center" wrapText="1"/>
    </xf>
    <xf numFmtId="0" fontId="40" fillId="11" borderId="5" xfId="0" applyFont="1" applyFill="1" applyBorder="1" applyAlignment="1">
      <alignment horizontal="center" vertical="center" wrapText="1"/>
    </xf>
    <xf numFmtId="0" fontId="40" fillId="11" borderId="18" xfId="0" applyFont="1" applyFill="1" applyBorder="1" applyAlignment="1">
      <alignment horizontal="center" vertical="center" wrapText="1"/>
    </xf>
    <xf numFmtId="0" fontId="40" fillId="11" borderId="22" xfId="0" applyFont="1" applyFill="1" applyBorder="1" applyAlignment="1">
      <alignment horizontal="center" vertical="center" wrapText="1"/>
    </xf>
    <xf numFmtId="0" fontId="40" fillId="11" borderId="0" xfId="0" applyFont="1" applyFill="1" applyAlignment="1">
      <alignment horizontal="center" vertical="center" wrapText="1"/>
    </xf>
    <xf numFmtId="0" fontId="40" fillId="11" borderId="23" xfId="0" applyFont="1" applyFill="1" applyBorder="1" applyAlignment="1">
      <alignment horizontal="center" vertical="center" wrapText="1"/>
    </xf>
    <xf numFmtId="0" fontId="40" fillId="11" borderId="11" xfId="0" applyFont="1" applyFill="1" applyBorder="1" applyAlignment="1">
      <alignment horizontal="center" vertical="center" wrapText="1"/>
    </xf>
    <xf numFmtId="0" fontId="40" fillId="11" borderId="2" xfId="0" applyFont="1" applyFill="1" applyBorder="1" applyAlignment="1">
      <alignment horizontal="center" vertical="center" wrapText="1"/>
    </xf>
    <xf numFmtId="0" fontId="40" fillId="11" borderId="12" xfId="0" applyFont="1" applyFill="1" applyBorder="1" applyAlignment="1">
      <alignment horizontal="center" vertical="center" wrapText="1"/>
    </xf>
    <xf numFmtId="0" fontId="40" fillId="0" borderId="21"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2" xfId="0" applyFont="1" applyBorder="1" applyAlignment="1">
      <alignment horizontal="center" vertical="center" wrapText="1"/>
    </xf>
    <xf numFmtId="2" fontId="21" fillId="11" borderId="5" xfId="0" applyNumberFormat="1" applyFont="1" applyFill="1" applyBorder="1" applyAlignment="1">
      <alignment horizontal="center" vertical="center" wrapText="1"/>
    </xf>
    <xf numFmtId="0" fontId="0" fillId="11" borderId="5" xfId="0" applyFill="1" applyBorder="1" applyAlignment="1">
      <alignment horizontal="center" vertical="center" wrapText="1"/>
    </xf>
    <xf numFmtId="0" fontId="0" fillId="11" borderId="18" xfId="0" applyFill="1" applyBorder="1" applyAlignment="1">
      <alignment horizontal="center" vertical="center" wrapText="1"/>
    </xf>
    <xf numFmtId="0" fontId="0" fillId="11" borderId="2" xfId="0" applyFill="1" applyBorder="1" applyAlignment="1">
      <alignment horizontal="center" vertical="center" wrapText="1"/>
    </xf>
    <xf numFmtId="0" fontId="0" fillId="11" borderId="12" xfId="0" applyFill="1" applyBorder="1" applyAlignment="1">
      <alignment horizontal="center" vertical="center" wrapText="1"/>
    </xf>
    <xf numFmtId="0" fontId="20" fillId="11" borderId="4" xfId="0" applyFont="1" applyFill="1" applyBorder="1" applyAlignment="1">
      <alignment horizontal="left" vertical="center" wrapText="1"/>
    </xf>
    <xf numFmtId="0" fontId="20" fillId="11" borderId="19" xfId="0" applyFont="1" applyFill="1" applyBorder="1" applyAlignment="1">
      <alignment horizontal="left" vertical="center" wrapText="1"/>
    </xf>
    <xf numFmtId="0" fontId="4" fillId="11" borderId="10" xfId="0" applyFont="1" applyFill="1" applyBorder="1" applyAlignment="1">
      <alignment horizontal="left" vertical="center" wrapText="1"/>
    </xf>
    <xf numFmtId="0" fontId="40" fillId="0" borderId="1" xfId="0" applyFont="1" applyBorder="1" applyAlignment="1">
      <alignment horizontal="center" vertical="center" wrapText="1"/>
    </xf>
    <xf numFmtId="0" fontId="22" fillId="10" borderId="1" xfId="0" applyFont="1" applyFill="1" applyBorder="1" applyAlignment="1">
      <alignment horizontal="center" vertical="center"/>
    </xf>
    <xf numFmtId="0" fontId="25" fillId="11" borderId="1" xfId="0" applyFont="1" applyFill="1" applyBorder="1" applyAlignment="1">
      <alignment horizontal="center" vertical="center" wrapText="1"/>
    </xf>
    <xf numFmtId="0" fontId="24" fillId="11"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7" fillId="11" borderId="1" xfId="0" applyFont="1" applyFill="1" applyBorder="1" applyAlignment="1">
      <alignment horizontal="center" vertical="center" wrapText="1"/>
    </xf>
    <xf numFmtId="0" fontId="39" fillId="11" borderId="3" xfId="0" applyFont="1" applyFill="1" applyBorder="1" applyAlignment="1">
      <alignment horizontal="center" vertical="center" wrapText="1"/>
    </xf>
    <xf numFmtId="0" fontId="41" fillId="11" borderId="5" xfId="0" applyFont="1" applyFill="1" applyBorder="1" applyAlignment="1">
      <alignment horizontal="center" vertical="center" wrapText="1"/>
    </xf>
    <xf numFmtId="0" fontId="41" fillId="11" borderId="18" xfId="0" applyFont="1" applyFill="1" applyBorder="1" applyAlignment="1">
      <alignment horizontal="center" vertical="center" wrapText="1"/>
    </xf>
    <xf numFmtId="0" fontId="41" fillId="11" borderId="11" xfId="0" applyFont="1" applyFill="1" applyBorder="1" applyAlignment="1">
      <alignment horizontal="center" vertical="center" wrapText="1"/>
    </xf>
    <xf numFmtId="0" fontId="41" fillId="11" borderId="2" xfId="0" applyFont="1" applyFill="1" applyBorder="1" applyAlignment="1">
      <alignment horizontal="center" vertical="center" wrapText="1"/>
    </xf>
    <xf numFmtId="0" fontId="41" fillId="11" borderId="12" xfId="0" applyFont="1" applyFill="1" applyBorder="1" applyAlignment="1">
      <alignment horizontal="center" vertical="center" wrapText="1"/>
    </xf>
    <xf numFmtId="14" fontId="18" fillId="0" borderId="3" xfId="0" applyNumberFormat="1" applyFont="1" applyBorder="1" applyAlignment="1">
      <alignment horizontal="center" vertical="center" wrapText="1"/>
    </xf>
    <xf numFmtId="0" fontId="18" fillId="0" borderId="20" xfId="0" applyFont="1" applyBorder="1" applyAlignment="1">
      <alignment horizontal="center" vertical="center" wrapText="1"/>
    </xf>
    <xf numFmtId="0" fontId="18" fillId="0" borderId="13" xfId="0" applyFont="1" applyBorder="1" applyAlignment="1">
      <alignment horizontal="center" vertical="center" wrapText="1"/>
    </xf>
    <xf numFmtId="0" fontId="40" fillId="0" borderId="3" xfId="0" applyFont="1" applyBorder="1" applyAlignment="1">
      <alignment horizontal="center" vertical="center" wrapText="1"/>
    </xf>
    <xf numFmtId="0" fontId="40" fillId="0" borderId="20" xfId="0" applyFont="1" applyBorder="1" applyAlignment="1">
      <alignment horizontal="center" vertical="center" wrapText="1"/>
    </xf>
    <xf numFmtId="0" fontId="40" fillId="0" borderId="13" xfId="0" applyFont="1" applyBorder="1" applyAlignment="1">
      <alignment horizontal="center" vertical="center" wrapText="1"/>
    </xf>
    <xf numFmtId="0" fontId="20" fillId="11" borderId="3" xfId="0" applyFont="1" applyFill="1" applyBorder="1" applyAlignment="1">
      <alignment horizontal="center" vertical="center"/>
    </xf>
    <xf numFmtId="0" fontId="20" fillId="11" borderId="20" xfId="0" applyFont="1" applyFill="1" applyBorder="1" applyAlignment="1">
      <alignment horizontal="center" vertical="center"/>
    </xf>
    <xf numFmtId="0" fontId="20" fillId="11" borderId="13" xfId="0" applyFont="1" applyFill="1" applyBorder="1" applyAlignment="1">
      <alignment horizontal="center" vertical="center"/>
    </xf>
    <xf numFmtId="0" fontId="45" fillId="0" borderId="1" xfId="0" applyFont="1" applyBorder="1" applyAlignment="1">
      <alignment horizontal="center" vertical="center"/>
    </xf>
    <xf numFmtId="0" fontId="19" fillId="0" borderId="3" xfId="0" applyFont="1" applyBorder="1" applyAlignment="1">
      <alignment horizontal="center" vertical="center" wrapText="1"/>
    </xf>
    <xf numFmtId="0" fontId="19" fillId="0" borderId="13"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3" xfId="0" applyFont="1" applyBorder="1" applyAlignment="1">
      <alignment horizontal="center" vertical="center" wrapText="1"/>
    </xf>
    <xf numFmtId="0" fontId="20" fillId="10" borderId="4" xfId="0" applyFont="1" applyFill="1" applyBorder="1" applyAlignment="1">
      <alignment horizontal="center" vertical="center" wrapText="1"/>
    </xf>
    <xf numFmtId="0" fontId="20" fillId="10" borderId="19" xfId="0" applyFont="1" applyFill="1" applyBorder="1" applyAlignment="1">
      <alignment horizontal="center" vertical="center" wrapText="1"/>
    </xf>
    <xf numFmtId="0" fontId="26" fillId="10" borderId="4" xfId="0" applyFont="1" applyFill="1" applyBorder="1" applyAlignment="1">
      <alignment horizontal="left" vertical="center" wrapText="1"/>
    </xf>
    <xf numFmtId="0" fontId="26" fillId="10" borderId="19" xfId="0" applyFont="1" applyFill="1" applyBorder="1" applyAlignment="1">
      <alignment horizontal="left" vertical="center" wrapText="1"/>
    </xf>
    <xf numFmtId="0" fontId="20" fillId="10" borderId="10" xfId="0" applyFont="1" applyFill="1" applyBorder="1" applyAlignment="1">
      <alignment horizontal="center" vertical="center" wrapText="1"/>
    </xf>
    <xf numFmtId="2" fontId="40" fillId="11" borderId="3" xfId="0" applyNumberFormat="1" applyFont="1" applyFill="1" applyBorder="1" applyAlignment="1">
      <alignment horizontal="center" vertical="center"/>
    </xf>
    <xf numFmtId="2" fontId="40" fillId="11" borderId="20" xfId="0" applyNumberFormat="1" applyFont="1" applyFill="1" applyBorder="1" applyAlignment="1">
      <alignment horizontal="center" vertical="center"/>
    </xf>
    <xf numFmtId="2" fontId="40" fillId="11" borderId="13" xfId="0" applyNumberFormat="1" applyFont="1" applyFill="1" applyBorder="1" applyAlignment="1">
      <alignment horizontal="center" vertical="center"/>
    </xf>
    <xf numFmtId="0" fontId="18" fillId="11" borderId="21" xfId="0" applyFont="1" applyFill="1" applyBorder="1" applyAlignment="1">
      <alignment horizontal="center" vertical="center" wrapText="1"/>
    </xf>
    <xf numFmtId="0" fontId="18" fillId="11" borderId="5" xfId="0" applyFont="1" applyFill="1" applyBorder="1" applyAlignment="1">
      <alignment horizontal="center" vertical="center" wrapText="1"/>
    </xf>
    <xf numFmtId="0" fontId="18" fillId="11" borderId="18" xfId="0" applyFont="1" applyFill="1" applyBorder="1" applyAlignment="1">
      <alignment horizontal="center" vertical="center" wrapText="1"/>
    </xf>
    <xf numFmtId="0" fontId="18" fillId="11" borderId="22" xfId="0" applyFont="1" applyFill="1" applyBorder="1" applyAlignment="1">
      <alignment horizontal="center" vertical="center" wrapText="1"/>
    </xf>
    <xf numFmtId="0" fontId="18" fillId="11" borderId="0" xfId="0" applyFont="1" applyFill="1" applyAlignment="1">
      <alignment horizontal="center" vertical="center" wrapText="1"/>
    </xf>
    <xf numFmtId="0" fontId="18" fillId="11" borderId="23" xfId="0" applyFont="1" applyFill="1" applyBorder="1" applyAlignment="1">
      <alignment horizontal="center" vertical="center" wrapText="1"/>
    </xf>
    <xf numFmtId="0" fontId="18" fillId="11" borderId="11" xfId="0" applyFont="1" applyFill="1" applyBorder="1" applyAlignment="1">
      <alignment horizontal="center" vertical="center" wrapText="1"/>
    </xf>
    <xf numFmtId="0" fontId="18" fillId="11" borderId="2" xfId="0" applyFont="1" applyFill="1" applyBorder="1" applyAlignment="1">
      <alignment horizontal="center" vertical="center" wrapText="1"/>
    </xf>
    <xf numFmtId="0" fontId="18" fillId="11" borderId="12" xfId="0" applyFont="1" applyFill="1" applyBorder="1" applyAlignment="1">
      <alignment horizontal="center" vertical="center" wrapText="1"/>
    </xf>
    <xf numFmtId="0" fontId="20" fillId="10" borderId="1" xfId="0" applyFont="1" applyFill="1" applyBorder="1" applyAlignment="1">
      <alignment vertical="center" wrapText="1"/>
    </xf>
    <xf numFmtId="0" fontId="4" fillId="10" borderId="1" xfId="0" applyFont="1" applyFill="1" applyBorder="1" applyAlignment="1">
      <alignment vertical="center" wrapText="1"/>
    </xf>
    <xf numFmtId="0" fontId="19"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4" fillId="10" borderId="19" xfId="0" applyFont="1" applyFill="1" applyBorder="1" applyAlignment="1">
      <alignment horizontal="center" vertical="center" wrapText="1"/>
    </xf>
    <xf numFmtId="0" fontId="4" fillId="10" borderId="10" xfId="0" applyFont="1" applyFill="1" applyBorder="1" applyAlignment="1">
      <alignment horizontal="center" vertical="center" wrapText="1"/>
    </xf>
    <xf numFmtId="0" fontId="39" fillId="11" borderId="1" xfId="0" applyFont="1" applyFill="1" applyBorder="1" applyAlignment="1">
      <alignment horizontal="center" vertical="center" wrapText="1"/>
    </xf>
    <xf numFmtId="0" fontId="26" fillId="10" borderId="1" xfId="0" applyFont="1" applyFill="1" applyBorder="1" applyAlignment="1">
      <alignment horizontal="left" vertical="center" wrapText="1"/>
    </xf>
    <xf numFmtId="0" fontId="18" fillId="10" borderId="21" xfId="0" applyFont="1" applyFill="1" applyBorder="1" applyAlignment="1">
      <alignment horizontal="center" vertical="center" wrapText="1"/>
    </xf>
    <xf numFmtId="0" fontId="0" fillId="10" borderId="5" xfId="0" applyFill="1" applyBorder="1" applyAlignment="1">
      <alignment horizontal="center" vertical="center" wrapText="1"/>
    </xf>
    <xf numFmtId="0" fontId="0" fillId="10" borderId="18" xfId="0" applyFill="1" applyBorder="1" applyAlignment="1">
      <alignment horizontal="center" vertical="center" wrapText="1"/>
    </xf>
    <xf numFmtId="0" fontId="0" fillId="10" borderId="22" xfId="0" applyFill="1" applyBorder="1" applyAlignment="1">
      <alignment horizontal="center" vertical="center" wrapText="1"/>
    </xf>
    <xf numFmtId="0" fontId="0" fillId="10" borderId="0" xfId="0" applyFill="1" applyAlignment="1">
      <alignment horizontal="center" vertical="center" wrapText="1"/>
    </xf>
    <xf numFmtId="0" fontId="0" fillId="10" borderId="23" xfId="0" applyFill="1" applyBorder="1" applyAlignment="1">
      <alignment horizontal="center" vertical="center" wrapText="1"/>
    </xf>
    <xf numFmtId="0" fontId="0" fillId="10" borderId="11" xfId="0" applyFill="1" applyBorder="1" applyAlignment="1">
      <alignment horizontal="center" vertical="center" wrapText="1"/>
    </xf>
    <xf numFmtId="0" fontId="0" fillId="10" borderId="2" xfId="0" applyFill="1" applyBorder="1" applyAlignment="1">
      <alignment horizontal="center" vertical="center" wrapText="1"/>
    </xf>
    <xf numFmtId="0" fontId="0" fillId="10" borderId="12" xfId="0" applyFill="1" applyBorder="1" applyAlignment="1">
      <alignment horizontal="center" vertical="center" wrapText="1"/>
    </xf>
    <xf numFmtId="0" fontId="40" fillId="11" borderId="1" xfId="0" applyFont="1" applyFill="1" applyBorder="1" applyAlignment="1">
      <alignment horizontal="center" vertical="center" wrapText="1"/>
    </xf>
    <xf numFmtId="0" fontId="17" fillId="0" borderId="22" xfId="0" applyFont="1" applyBorder="1" applyAlignment="1">
      <alignment vertical="center"/>
    </xf>
    <xf numFmtId="0" fontId="0" fillId="0" borderId="22" xfId="0" applyBorder="1" applyAlignment="1">
      <alignment vertical="center"/>
    </xf>
    <xf numFmtId="0" fontId="0" fillId="11" borderId="13" xfId="0" applyFill="1" applyBorder="1" applyAlignment="1">
      <alignment horizontal="center" vertical="center" wrapText="1"/>
    </xf>
    <xf numFmtId="0" fontId="41" fillId="0" borderId="13" xfId="0" applyFont="1" applyBorder="1" applyAlignment="1">
      <alignment horizontal="center" vertical="center" wrapText="1"/>
    </xf>
    <xf numFmtId="0" fontId="19" fillId="11" borderId="3" xfId="0" applyFont="1" applyFill="1" applyBorder="1" applyAlignment="1">
      <alignment horizontal="center" vertical="center" wrapText="1"/>
    </xf>
    <xf numFmtId="0" fontId="19" fillId="11" borderId="20" xfId="0" applyFont="1" applyFill="1" applyBorder="1" applyAlignment="1">
      <alignment horizontal="center" vertical="center" wrapText="1"/>
    </xf>
    <xf numFmtId="0" fontId="19" fillId="11" borderId="13" xfId="0" applyFont="1" applyFill="1" applyBorder="1" applyAlignment="1">
      <alignment horizontal="center" vertical="center" wrapText="1"/>
    </xf>
    <xf numFmtId="0" fontId="0" fillId="11" borderId="22" xfId="0" applyFill="1" applyBorder="1" applyAlignment="1">
      <alignment horizontal="center" vertical="center" wrapText="1"/>
    </xf>
    <xf numFmtId="0" fontId="0" fillId="11" borderId="0" xfId="0" applyFill="1" applyAlignment="1">
      <alignment horizontal="center" vertical="center" wrapText="1"/>
    </xf>
    <xf numFmtId="0" fontId="0" fillId="11" borderId="23" xfId="0" applyFill="1" applyBorder="1" applyAlignment="1">
      <alignment horizontal="center" vertical="center" wrapText="1"/>
    </xf>
    <xf numFmtId="0" fontId="0" fillId="11" borderId="11" xfId="0" applyFill="1" applyBorder="1" applyAlignment="1">
      <alignment horizontal="center" vertical="center" wrapText="1"/>
    </xf>
    <xf numFmtId="0" fontId="4" fillId="10" borderId="19" xfId="0" applyFont="1" applyFill="1" applyBorder="1" applyAlignment="1">
      <alignment horizontal="left" vertical="center" wrapText="1"/>
    </xf>
    <xf numFmtId="0" fontId="4" fillId="10" borderId="10" xfId="0" applyFont="1" applyFill="1" applyBorder="1" applyAlignment="1">
      <alignment horizontal="left" vertical="center" wrapText="1"/>
    </xf>
    <xf numFmtId="0" fontId="43" fillId="0" borderId="24" xfId="0" applyFont="1" applyBorder="1" applyAlignment="1">
      <alignment horizontal="center"/>
    </xf>
    <xf numFmtId="0" fontId="43" fillId="0" borderId="0" xfId="0" applyFont="1" applyAlignment="1">
      <alignment horizontal="center"/>
    </xf>
    <xf numFmtId="0" fontId="19" fillId="0" borderId="24" xfId="0" applyFont="1" applyBorder="1" applyAlignment="1">
      <alignment horizontal="center" vertical="center" wrapText="1"/>
    </xf>
    <xf numFmtId="0" fontId="19" fillId="0" borderId="0" xfId="0" applyFont="1" applyAlignment="1">
      <alignment horizontal="center" vertical="center" wrapText="1"/>
    </xf>
    <xf numFmtId="0" fontId="3" fillId="10" borderId="1" xfId="0" applyFont="1" applyFill="1" applyBorder="1" applyAlignment="1">
      <alignment horizontal="center" vertical="center" wrapText="1"/>
    </xf>
    <xf numFmtId="0" fontId="4" fillId="0" borderId="0" xfId="0" applyFont="1" applyAlignment="1">
      <alignment horizontal="center"/>
    </xf>
    <xf numFmtId="0" fontId="3" fillId="10" borderId="5" xfId="0" applyFont="1" applyFill="1" applyBorder="1" applyAlignment="1">
      <alignment horizontal="center" vertical="center" wrapText="1"/>
    </xf>
    <xf numFmtId="0" fontId="3" fillId="10" borderId="18"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29" fillId="11" borderId="21" xfId="0" applyFont="1" applyFill="1" applyBorder="1" applyAlignment="1">
      <alignment horizontal="left" vertical="center" wrapText="1"/>
    </xf>
    <xf numFmtId="0" fontId="29" fillId="11" borderId="18" xfId="0" applyFont="1" applyFill="1" applyBorder="1" applyAlignment="1">
      <alignment horizontal="left" vertical="center" wrapText="1"/>
    </xf>
    <xf numFmtId="0" fontId="28" fillId="11" borderId="21" xfId="0" applyFont="1" applyFill="1" applyBorder="1" applyAlignment="1">
      <alignment horizontal="left" vertical="center" wrapText="1"/>
    </xf>
    <xf numFmtId="0" fontId="28" fillId="11" borderId="18" xfId="0" applyFont="1" applyFill="1" applyBorder="1" applyAlignment="1">
      <alignment horizontal="left" vertical="center" wrapText="1"/>
    </xf>
    <xf numFmtId="0" fontId="29" fillId="0" borderId="3" xfId="0" applyFont="1" applyBorder="1" applyAlignment="1">
      <alignment horizontal="left" vertical="center"/>
    </xf>
    <xf numFmtId="0" fontId="29" fillId="0" borderId="13" xfId="0" applyFont="1" applyBorder="1" applyAlignment="1">
      <alignment horizontal="left" vertical="center"/>
    </xf>
    <xf numFmtId="0" fontId="28" fillId="11" borderId="11" xfId="0" applyFont="1" applyFill="1" applyBorder="1" applyAlignment="1">
      <alignment horizontal="left" vertical="center" wrapText="1"/>
    </xf>
    <xf numFmtId="0" fontId="28" fillId="11" borderId="12" xfId="0" applyFont="1" applyFill="1" applyBorder="1" applyAlignment="1">
      <alignment horizontal="left" vertical="center" wrapText="1"/>
    </xf>
    <xf numFmtId="0" fontId="19" fillId="11" borderId="21" xfId="0" applyFont="1" applyFill="1" applyBorder="1" applyAlignment="1">
      <alignment horizontal="left" vertical="center" wrapText="1"/>
    </xf>
    <xf numFmtId="0" fontId="19" fillId="11" borderId="18" xfId="0" applyFont="1" applyFill="1" applyBorder="1" applyAlignment="1">
      <alignment horizontal="left" vertical="center" wrapText="1"/>
    </xf>
    <xf numFmtId="0" fontId="28" fillId="11" borderId="22" xfId="0" applyFont="1" applyFill="1" applyBorder="1" applyAlignment="1">
      <alignment horizontal="left" vertical="center"/>
    </xf>
    <xf numFmtId="0" fontId="28" fillId="11" borderId="23" xfId="0" applyFont="1" applyFill="1" applyBorder="1" applyAlignment="1">
      <alignment horizontal="left" vertical="center"/>
    </xf>
    <xf numFmtId="0" fontId="56" fillId="11"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xf>
    <xf numFmtId="0" fontId="47" fillId="14" borderId="25" xfId="3" applyFont="1" applyFill="1" applyBorder="1" applyAlignment="1">
      <alignment horizontal="center" vertical="center"/>
    </xf>
    <xf numFmtId="0" fontId="47" fillId="14" borderId="29" xfId="3" applyFont="1" applyFill="1" applyBorder="1" applyAlignment="1">
      <alignment horizontal="center" vertical="center"/>
    </xf>
    <xf numFmtId="0" fontId="47" fillId="14" borderId="32" xfId="3" applyFont="1" applyFill="1" applyBorder="1" applyAlignment="1">
      <alignment horizontal="center" vertical="center"/>
    </xf>
    <xf numFmtId="0" fontId="48" fillId="14" borderId="26" xfId="3" applyFont="1" applyFill="1" applyBorder="1" applyAlignment="1">
      <alignment horizontal="center" vertical="center" wrapText="1"/>
    </xf>
    <xf numFmtId="0" fontId="48" fillId="14" borderId="27" xfId="3" applyFont="1" applyFill="1" applyBorder="1" applyAlignment="1">
      <alignment horizontal="center" vertical="center" wrapText="1"/>
    </xf>
    <xf numFmtId="0" fontId="48" fillId="14" borderId="28" xfId="3" applyFont="1" applyFill="1" applyBorder="1" applyAlignment="1">
      <alignment horizontal="center" vertical="center" wrapText="1"/>
    </xf>
    <xf numFmtId="0" fontId="48" fillId="14" borderId="30" xfId="3" applyFont="1" applyFill="1" applyBorder="1" applyAlignment="1">
      <alignment horizontal="center" vertical="center" wrapText="1"/>
    </xf>
    <xf numFmtId="0" fontId="48" fillId="14" borderId="31" xfId="3" applyFont="1" applyFill="1" applyBorder="1" applyAlignment="1">
      <alignment horizontal="center" vertical="center" wrapText="1"/>
    </xf>
    <xf numFmtId="0" fontId="48" fillId="14" borderId="17" xfId="3" applyFont="1" applyFill="1" applyBorder="1" applyAlignment="1">
      <alignment horizontal="center" vertical="center" wrapText="1"/>
    </xf>
  </cellXfs>
  <cellStyles count="5">
    <cellStyle name="Hiperłącze" xfId="4" builtinId="8"/>
    <cellStyle name="Normalny" xfId="0" builtinId="0"/>
    <cellStyle name="Normalny 2" xfId="3" xr:uid="{00000000-0005-0000-0000-000001000000}"/>
    <cellStyle name="Normalny 3" xfId="1" xr:uid="{00000000-0005-0000-0000-000002000000}"/>
    <cellStyle name="Normalny 4" xfId="2" xr:uid="{00000000-0005-0000-0000-000003000000}"/>
  </cellStyles>
  <dxfs count="8">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dxf>
    <dxf>
      <font>
        <b val="0"/>
        <i val="0"/>
        <strike val="0"/>
        <condense val="0"/>
        <extend val="0"/>
        <outline val="0"/>
        <shadow val="0"/>
        <u val="none"/>
        <vertAlign val="baseline"/>
        <sz val="10"/>
        <color theme="1"/>
        <name val="Calibri"/>
        <scheme val="minor"/>
      </font>
    </dxf>
  </dxfs>
  <tableStyles count="0" defaultTableStyle="TableStyleMedium2" defaultPivotStyle="PivotStyleLight16"/>
  <colors>
    <mruColors>
      <color rgb="FFCC99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B1:F84" totalsRowShown="0" headerRowDxfId="7" dataDxfId="6" tableBorderDxfId="5">
  <autoFilter ref="B1:F84" xr:uid="{00000000-0009-0000-0100-000001000000}"/>
  <tableColumns count="5">
    <tableColumn id="1" xr3:uid="{00000000-0010-0000-0000-000001000000}" name="Kolumna1" dataDxfId="4"/>
    <tableColumn id="2" xr3:uid="{00000000-0010-0000-0000-000002000000}" name="Kolumna2" dataDxfId="3"/>
    <tableColumn id="3" xr3:uid="{00000000-0010-0000-0000-000003000000}" name="Kolumna3" dataDxfId="2"/>
    <tableColumn id="4" xr3:uid="{00000000-0010-0000-0000-000004000000}" name="Kolumna4" dataDxfId="1"/>
    <tableColumn id="5" xr3:uid="{00000000-0010-0000-0000-000005000000}" name="Kolumna5" dataDxfId="0"/>
  </tableColumns>
  <tableStyleInfo name="TableStyleMedium2"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bip.strzelceopolskie.pl/komunikaty_i_wykazy/referat_gospodarki_komunalnej_i_ochrony_srodowiska/Ogloszenie-o-Programie-Ochrony-Powietrza-za-rok-2023/idn:4255.html" TargetMode="External"/><Relationship Id="rId1" Type="http://schemas.openxmlformats.org/officeDocument/2006/relationships/hyperlink" Target="mailto:j.gaik@strzelceopolskie.e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strzelceopolskie.pl/ekologia/powietrze"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9"/>
  <sheetViews>
    <sheetView zoomScale="80" zoomScaleNormal="80" workbookViewId="0">
      <selection activeCell="C10" sqref="C10:D10"/>
    </sheetView>
  </sheetViews>
  <sheetFormatPr defaultRowHeight="15"/>
  <cols>
    <col min="1" max="1" width="5.7109375" style="9" customWidth="1"/>
    <col min="2" max="2" width="45.28515625" style="9" customWidth="1"/>
    <col min="3" max="3" width="47.42578125" style="9" customWidth="1"/>
    <col min="4" max="4" width="33.85546875" style="9" customWidth="1"/>
    <col min="5" max="5" width="20.42578125" style="1" customWidth="1"/>
    <col min="6" max="6" width="21.7109375" style="1" customWidth="1"/>
    <col min="7" max="16384" width="9.140625" style="1"/>
  </cols>
  <sheetData>
    <row r="2" spans="1:4" ht="21">
      <c r="B2" s="11" t="s">
        <v>58</v>
      </c>
    </row>
    <row r="4" spans="1:4" ht="42.75" customHeight="1" thickBot="1">
      <c r="A4" s="158" t="s">
        <v>435</v>
      </c>
      <c r="B4" s="158"/>
      <c r="C4" s="158"/>
      <c r="D4" s="158"/>
    </row>
    <row r="5" spans="1:4" ht="40.5" customHeight="1" thickBot="1">
      <c r="A5" s="3" t="s">
        <v>49</v>
      </c>
      <c r="B5" s="4" t="s">
        <v>50</v>
      </c>
      <c r="C5" s="164" t="s">
        <v>51</v>
      </c>
      <c r="D5" s="165"/>
    </row>
    <row r="6" spans="1:4" ht="36.75" customHeight="1">
      <c r="A6" s="5">
        <v>1</v>
      </c>
      <c r="B6" s="72" t="s">
        <v>608</v>
      </c>
      <c r="C6" s="166">
        <v>2023</v>
      </c>
      <c r="D6" s="167"/>
    </row>
    <row r="7" spans="1:4" ht="19.5" customHeight="1">
      <c r="A7" s="6">
        <v>2</v>
      </c>
      <c r="B7" s="73" t="s">
        <v>52</v>
      </c>
      <c r="C7" s="159" t="s">
        <v>53</v>
      </c>
      <c r="D7" s="160"/>
    </row>
    <row r="8" spans="1:4" ht="31.5" customHeight="1">
      <c r="A8" s="6">
        <v>3</v>
      </c>
      <c r="B8" s="73" t="s">
        <v>609</v>
      </c>
      <c r="C8" s="159" t="str">
        <f>IFERROR(VLOOKUP($C$11,'lista gmin'!$C$1:$F$84,4,FALSE),"")</f>
        <v>PL1602 strefa opolska</v>
      </c>
      <c r="D8" s="160"/>
    </row>
    <row r="9" spans="1:4" ht="31.5" customHeight="1">
      <c r="A9" s="6">
        <v>4</v>
      </c>
      <c r="B9" s="73" t="s">
        <v>610</v>
      </c>
      <c r="C9" s="159" t="s">
        <v>611</v>
      </c>
      <c r="D9" s="160"/>
    </row>
    <row r="10" spans="1:4" ht="66" customHeight="1">
      <c r="A10" s="6">
        <v>5</v>
      </c>
      <c r="B10" s="73" t="s">
        <v>612</v>
      </c>
      <c r="C10" s="156" t="s">
        <v>686</v>
      </c>
      <c r="D10" s="157"/>
    </row>
    <row r="11" spans="1:4" ht="42" customHeight="1">
      <c r="A11" s="6">
        <v>6</v>
      </c>
      <c r="B11" s="73" t="s">
        <v>549</v>
      </c>
      <c r="C11" s="75" t="s">
        <v>196</v>
      </c>
      <c r="D11" s="137" t="str">
        <f>IFERROR(VLOOKUP(C11,'lista gmin'!C3:D84,2,FALSE),"")</f>
        <v>strzelecki</v>
      </c>
    </row>
    <row r="12" spans="1:4">
      <c r="A12" s="6" t="s">
        <v>613</v>
      </c>
      <c r="B12" s="73" t="s">
        <v>55</v>
      </c>
      <c r="C12" s="159" t="str">
        <f>IFERROR(VLOOKUP($C$11,'lista gmin'!$C$1:$F$84,3,FALSE),"")</f>
        <v>Urząd Miejski</v>
      </c>
      <c r="D12" s="160"/>
    </row>
    <row r="13" spans="1:4" ht="45.75">
      <c r="A13" s="6" t="s">
        <v>614</v>
      </c>
      <c r="B13" s="73" t="s">
        <v>550</v>
      </c>
      <c r="C13" s="163" t="s">
        <v>632</v>
      </c>
      <c r="D13" s="157"/>
    </row>
    <row r="14" spans="1:4" ht="30.75">
      <c r="A14" s="6">
        <v>8</v>
      </c>
      <c r="B14" s="73" t="s">
        <v>551</v>
      </c>
      <c r="C14" s="163" t="s">
        <v>631</v>
      </c>
      <c r="D14" s="157"/>
    </row>
    <row r="15" spans="1:4" ht="45">
      <c r="A15" s="6">
        <v>9</v>
      </c>
      <c r="B15" s="73" t="s">
        <v>628</v>
      </c>
      <c r="C15" s="163">
        <v>775465350</v>
      </c>
      <c r="D15" s="157"/>
    </row>
    <row r="16" spans="1:4" ht="45">
      <c r="A16" s="7">
        <v>10</v>
      </c>
      <c r="B16" s="73" t="s">
        <v>552</v>
      </c>
      <c r="C16" s="156" t="s">
        <v>630</v>
      </c>
      <c r="D16" s="157"/>
    </row>
    <row r="17" spans="1:4">
      <c r="A17" s="8">
        <v>11</v>
      </c>
      <c r="B17" s="74" t="s">
        <v>56</v>
      </c>
      <c r="C17" s="161"/>
      <c r="D17" s="162"/>
    </row>
    <row r="18" spans="1:4">
      <c r="B18" s="10" t="s">
        <v>57</v>
      </c>
    </row>
    <row r="19" spans="1:4">
      <c r="B19" s="138" t="s">
        <v>548</v>
      </c>
    </row>
  </sheetData>
  <mergeCells count="13">
    <mergeCell ref="C16:D16"/>
    <mergeCell ref="A4:D4"/>
    <mergeCell ref="C8:D8"/>
    <mergeCell ref="C17:D17"/>
    <mergeCell ref="C12:D12"/>
    <mergeCell ref="C13:D13"/>
    <mergeCell ref="C14:D14"/>
    <mergeCell ref="C15:D15"/>
    <mergeCell ref="C5:D5"/>
    <mergeCell ref="C6:D6"/>
    <mergeCell ref="C7:D7"/>
    <mergeCell ref="C9:D9"/>
    <mergeCell ref="C10:D10"/>
  </mergeCells>
  <dataValidations count="1">
    <dataValidation type="list" allowBlank="1" showInputMessage="1" showErrorMessage="1" prompt="Wybierz nazwę gminy" sqref="C11" xr:uid="{00000000-0002-0000-0000-000000000000}">
      <formula1>Nazwy_Gmin</formula1>
    </dataValidation>
  </dataValidations>
  <hyperlinks>
    <hyperlink ref="C16" r:id="rId1" xr:uid="{74C52E8C-D6DA-40B8-B387-1CB65CA92D1A}"/>
    <hyperlink ref="C10" r:id="rId2" xr:uid="{79DE2CDC-BCB4-4BF9-808E-FB312399CA35}"/>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68"/>
  <sheetViews>
    <sheetView topLeftCell="B26" zoomScaleNormal="100" workbookViewId="0">
      <selection activeCell="H37" sqref="H37"/>
    </sheetView>
  </sheetViews>
  <sheetFormatPr defaultColWidth="10" defaultRowHeight="15"/>
  <cols>
    <col min="1" max="1" width="6.5703125" customWidth="1"/>
    <col min="2" max="2" width="36.7109375" customWidth="1"/>
    <col min="3" max="3" width="59.7109375" customWidth="1"/>
    <col min="4" max="4" width="15.28515625" customWidth="1"/>
    <col min="5" max="6" width="14.28515625" customWidth="1"/>
    <col min="7" max="7" width="16.5703125" customWidth="1"/>
    <col min="8" max="8" width="61.5703125" customWidth="1"/>
  </cols>
  <sheetData>
    <row r="2" spans="1:8" s="41" customFormat="1" ht="36.75" customHeight="1">
      <c r="A2" s="208" t="s">
        <v>454</v>
      </c>
      <c r="B2" s="208"/>
      <c r="C2" s="208"/>
      <c r="D2" s="208"/>
      <c r="E2" s="208"/>
      <c r="F2" s="208"/>
      <c r="G2" s="208"/>
    </row>
    <row r="3" spans="1:8" s="41" customFormat="1" ht="36.75" customHeight="1">
      <c r="A3" s="60" t="s">
        <v>49</v>
      </c>
      <c r="B3" s="60" t="s">
        <v>50</v>
      </c>
      <c r="C3" s="182" t="s">
        <v>458</v>
      </c>
      <c r="D3" s="182"/>
      <c r="E3" s="182"/>
      <c r="F3" s="182"/>
      <c r="G3" s="182"/>
    </row>
    <row r="4" spans="1:8" s="41" customFormat="1" ht="20.25" customHeight="1">
      <c r="A4" s="132">
        <v>1</v>
      </c>
      <c r="B4" s="120" t="s">
        <v>455</v>
      </c>
      <c r="C4" s="209" t="s">
        <v>488</v>
      </c>
      <c r="D4" s="210"/>
      <c r="E4" s="210"/>
      <c r="F4" s="210"/>
      <c r="G4" s="210"/>
    </row>
    <row r="5" spans="1:8" s="41" customFormat="1" ht="24" customHeight="1">
      <c r="A5" s="132">
        <v>2</v>
      </c>
      <c r="B5" s="120" t="s">
        <v>456</v>
      </c>
      <c r="C5" s="211" t="s">
        <v>436</v>
      </c>
      <c r="D5" s="212"/>
      <c r="E5" s="212"/>
      <c r="F5" s="212"/>
      <c r="G5" s="212"/>
    </row>
    <row r="6" spans="1:8" s="41" customFormat="1" ht="34.5" customHeight="1">
      <c r="A6" s="65" t="s">
        <v>532</v>
      </c>
      <c r="B6" s="121" t="s">
        <v>619</v>
      </c>
      <c r="C6" s="213" t="str">
        <f>IF('Tabela Informacyjna'!C11=0,"",'Tabela Informacyjna'!C11)</f>
        <v xml:space="preserve">Strzelce Opolskie </v>
      </c>
      <c r="D6" s="180"/>
      <c r="E6" s="180"/>
      <c r="F6" s="180"/>
      <c r="G6" s="181"/>
    </row>
    <row r="7" spans="1:8" s="41" customFormat="1" ht="12">
      <c r="A7" s="168">
        <v>4</v>
      </c>
      <c r="B7" s="171" t="s">
        <v>620</v>
      </c>
      <c r="C7" s="184" t="str">
        <f>IFERROR(VLOOKUP(C6,'kody działań'!E:F,2,FALSE),"")</f>
        <v/>
      </c>
      <c r="D7" s="214"/>
      <c r="E7" s="214"/>
      <c r="F7" s="214"/>
      <c r="G7" s="215"/>
    </row>
    <row r="8" spans="1:8" s="41" customFormat="1" ht="12.75" customHeight="1">
      <c r="A8" s="169"/>
      <c r="B8" s="172"/>
      <c r="C8" s="216"/>
      <c r="D8" s="217"/>
      <c r="E8" s="217"/>
      <c r="F8" s="217"/>
      <c r="G8" s="218"/>
    </row>
    <row r="9" spans="1:8" s="41" customFormat="1" ht="32.25" customHeight="1">
      <c r="A9" s="132">
        <v>5</v>
      </c>
      <c r="B9" s="120" t="s">
        <v>621</v>
      </c>
      <c r="C9" s="207" t="s">
        <v>647</v>
      </c>
      <c r="D9" s="207"/>
      <c r="E9" s="207"/>
      <c r="F9" s="207"/>
      <c r="G9" s="207"/>
    </row>
    <row r="10" spans="1:8" s="41" customFormat="1" ht="12" customHeight="1">
      <c r="A10" s="168">
        <v>6</v>
      </c>
      <c r="B10" s="171" t="s">
        <v>622</v>
      </c>
      <c r="C10" s="184" t="str">
        <f>IFERROR(VLOOKUP(C6,'lista gmin'!C:F,4,FALSE),"")</f>
        <v>PL1602 strefa opolska</v>
      </c>
      <c r="D10" s="185"/>
      <c r="E10" s="185"/>
      <c r="F10" s="185"/>
      <c r="G10" s="186"/>
    </row>
    <row r="11" spans="1:8" s="41" customFormat="1" ht="12" customHeight="1">
      <c r="A11" s="169"/>
      <c r="B11" s="172"/>
      <c r="C11" s="187"/>
      <c r="D11" s="188"/>
      <c r="E11" s="188"/>
      <c r="F11" s="188"/>
      <c r="G11" s="189"/>
    </row>
    <row r="12" spans="1:8" s="41" customFormat="1" ht="0.75" customHeight="1">
      <c r="A12" s="169"/>
      <c r="B12" s="172"/>
      <c r="C12" s="187"/>
      <c r="D12" s="188"/>
      <c r="E12" s="188"/>
      <c r="F12" s="188"/>
      <c r="G12" s="189"/>
      <c r="H12" s="59"/>
    </row>
    <row r="13" spans="1:8" s="41" customFormat="1" ht="12" hidden="1">
      <c r="A13" s="169"/>
      <c r="B13" s="172"/>
      <c r="C13" s="187"/>
      <c r="D13" s="188"/>
      <c r="E13" s="188"/>
      <c r="F13" s="188"/>
      <c r="G13" s="189"/>
    </row>
    <row r="14" spans="1:8" s="41" customFormat="1" ht="6" customHeight="1">
      <c r="A14" s="170"/>
      <c r="B14" s="173"/>
      <c r="C14" s="190"/>
      <c r="D14" s="191"/>
      <c r="E14" s="191"/>
      <c r="F14" s="191"/>
      <c r="G14" s="192"/>
    </row>
    <row r="15" spans="1:8" s="41" customFormat="1" ht="24.75" customHeight="1">
      <c r="A15" s="168">
        <v>7</v>
      </c>
      <c r="B15" s="171" t="s">
        <v>623</v>
      </c>
      <c r="C15" s="193" t="s">
        <v>687</v>
      </c>
      <c r="D15" s="194"/>
      <c r="E15" s="194"/>
      <c r="F15" s="194"/>
      <c r="G15" s="195"/>
    </row>
    <row r="16" spans="1:8" s="41" customFormat="1" ht="10.5" customHeight="1">
      <c r="A16" s="170"/>
      <c r="B16" s="173"/>
      <c r="C16" s="196"/>
      <c r="D16" s="197"/>
      <c r="E16" s="197"/>
      <c r="F16" s="197"/>
      <c r="G16" s="198"/>
    </row>
    <row r="17" spans="1:8" s="41" customFormat="1" ht="31.5" customHeight="1">
      <c r="A17" s="168">
        <v>8</v>
      </c>
      <c r="B17" s="171" t="s">
        <v>624</v>
      </c>
      <c r="C17" s="81" t="s">
        <v>460</v>
      </c>
      <c r="D17" s="219">
        <v>44927</v>
      </c>
      <c r="E17" s="220"/>
      <c r="F17" s="220"/>
      <c r="G17" s="221"/>
    </row>
    <row r="18" spans="1:8" s="41" customFormat="1" ht="39" customHeight="1">
      <c r="A18" s="170"/>
      <c r="B18" s="173"/>
      <c r="C18" s="81" t="s">
        <v>461</v>
      </c>
      <c r="D18" s="219">
        <v>45291</v>
      </c>
      <c r="E18" s="220"/>
      <c r="F18" s="220"/>
      <c r="G18" s="221"/>
      <c r="H18" s="42"/>
    </row>
    <row r="19" spans="1:8" s="41" customFormat="1" ht="54" customHeight="1">
      <c r="A19" s="123">
        <v>9</v>
      </c>
      <c r="B19" s="122" t="s">
        <v>615</v>
      </c>
      <c r="C19" s="225" t="s">
        <v>605</v>
      </c>
      <c r="D19" s="226"/>
      <c r="E19" s="226"/>
      <c r="F19" s="226"/>
      <c r="G19" s="227"/>
      <c r="H19" s="42"/>
    </row>
    <row r="20" spans="1:8" s="41" customFormat="1" ht="26.25" customHeight="1">
      <c r="A20" s="65">
        <v>10</v>
      </c>
      <c r="B20" s="121" t="s">
        <v>421</v>
      </c>
      <c r="C20" s="179" t="s">
        <v>14</v>
      </c>
      <c r="D20" s="180"/>
      <c r="E20" s="180"/>
      <c r="F20" s="180"/>
      <c r="G20" s="181"/>
    </row>
    <row r="21" spans="1:8" s="41" customFormat="1" ht="24" customHeight="1">
      <c r="A21" s="132">
        <v>11</v>
      </c>
      <c r="B21" s="120" t="s">
        <v>422</v>
      </c>
      <c r="C21" s="179" t="s">
        <v>437</v>
      </c>
      <c r="D21" s="180"/>
      <c r="E21" s="180"/>
      <c r="F21" s="180"/>
      <c r="G21" s="181"/>
    </row>
    <row r="22" spans="1:8" s="41" customFormat="1" ht="45.75" customHeight="1">
      <c r="A22" s="182">
        <v>12</v>
      </c>
      <c r="B22" s="183" t="s">
        <v>553</v>
      </c>
      <c r="C22" s="80" t="s">
        <v>439</v>
      </c>
      <c r="D22" s="222">
        <v>61</v>
      </c>
      <c r="E22" s="223"/>
      <c r="F22" s="223"/>
      <c r="G22" s="224"/>
    </row>
    <row r="23" spans="1:8" s="41" customFormat="1" ht="28.5" customHeight="1">
      <c r="A23" s="182"/>
      <c r="B23" s="183"/>
      <c r="C23" s="204" t="s">
        <v>440</v>
      </c>
      <c r="D23" s="209" t="s">
        <v>441</v>
      </c>
      <c r="E23" s="209"/>
      <c r="F23" s="209" t="s">
        <v>442</v>
      </c>
      <c r="G23" s="209"/>
    </row>
    <row r="24" spans="1:8" s="41" customFormat="1" ht="33" customHeight="1">
      <c r="A24" s="182"/>
      <c r="B24" s="183"/>
      <c r="C24" s="205"/>
      <c r="D24" s="70" t="s">
        <v>443</v>
      </c>
      <c r="E24" s="79" t="s">
        <v>444</v>
      </c>
      <c r="F24" s="70" t="s">
        <v>443</v>
      </c>
      <c r="G24" s="79" t="s">
        <v>444</v>
      </c>
    </row>
    <row r="25" spans="1:8" s="41" customFormat="1" ht="44.25" customHeight="1">
      <c r="A25" s="182"/>
      <c r="B25" s="183"/>
      <c r="C25" s="206"/>
      <c r="D25" s="84" t="s">
        <v>556</v>
      </c>
      <c r="E25" s="84" t="s">
        <v>556</v>
      </c>
      <c r="F25" s="84" t="s">
        <v>556</v>
      </c>
      <c r="G25" s="84" t="s">
        <v>556</v>
      </c>
    </row>
    <row r="26" spans="1:8" s="41" customFormat="1" ht="61.5" customHeight="1">
      <c r="A26" s="182"/>
      <c r="B26" s="183"/>
      <c r="C26" s="85" t="s">
        <v>481</v>
      </c>
      <c r="D26" s="76">
        <v>0</v>
      </c>
      <c r="E26" s="76">
        <v>0</v>
      </c>
      <c r="F26" s="76">
        <v>0</v>
      </c>
      <c r="G26" s="76">
        <v>0</v>
      </c>
    </row>
    <row r="27" spans="1:8" s="41" customFormat="1" ht="18.75" customHeight="1">
      <c r="A27" s="182"/>
      <c r="B27" s="183"/>
      <c r="C27" s="85" t="s">
        <v>446</v>
      </c>
      <c r="D27" s="76">
        <v>5</v>
      </c>
      <c r="E27" s="76">
        <v>916.93</v>
      </c>
      <c r="F27" s="76">
        <v>2</v>
      </c>
      <c r="G27" s="76">
        <v>320</v>
      </c>
    </row>
    <row r="28" spans="1:8" s="41" customFormat="1" ht="19.5" customHeight="1">
      <c r="A28" s="182"/>
      <c r="B28" s="183"/>
      <c r="C28" s="85" t="s">
        <v>480</v>
      </c>
      <c r="D28" s="76">
        <v>17</v>
      </c>
      <c r="E28" s="76">
        <v>3196.89</v>
      </c>
      <c r="F28" s="76">
        <v>29</v>
      </c>
      <c r="G28" s="76">
        <v>6553.88</v>
      </c>
    </row>
    <row r="29" spans="1:8" s="41" customFormat="1" ht="24" customHeight="1">
      <c r="A29" s="182"/>
      <c r="B29" s="183"/>
      <c r="C29" s="85" t="s">
        <v>476</v>
      </c>
      <c r="D29" s="76">
        <v>2</v>
      </c>
      <c r="E29" s="76">
        <v>366</v>
      </c>
      <c r="F29" s="76">
        <v>0</v>
      </c>
      <c r="G29" s="76">
        <v>0</v>
      </c>
    </row>
    <row r="30" spans="1:8" s="41" customFormat="1" ht="27" customHeight="1">
      <c r="A30" s="182"/>
      <c r="B30" s="183"/>
      <c r="C30" s="85" t="s">
        <v>477</v>
      </c>
      <c r="D30" s="76">
        <v>2</v>
      </c>
      <c r="E30" s="76">
        <v>320</v>
      </c>
      <c r="F30" s="76">
        <v>3</v>
      </c>
      <c r="G30" s="76">
        <v>575</v>
      </c>
    </row>
    <row r="31" spans="1:8" s="41" customFormat="1" ht="24.75" customHeight="1">
      <c r="A31" s="182"/>
      <c r="B31" s="183"/>
      <c r="C31" s="85" t="s">
        <v>36</v>
      </c>
      <c r="D31" s="76">
        <v>0</v>
      </c>
      <c r="E31" s="76">
        <v>0</v>
      </c>
      <c r="F31" s="76">
        <v>1</v>
      </c>
      <c r="G31" s="76">
        <v>190</v>
      </c>
    </row>
    <row r="32" spans="1:8" s="41" customFormat="1" ht="21.75" customHeight="1">
      <c r="A32" s="182"/>
      <c r="B32" s="183"/>
      <c r="C32" s="85" t="s">
        <v>452</v>
      </c>
      <c r="D32" s="76">
        <v>0</v>
      </c>
      <c r="E32" s="76">
        <v>0</v>
      </c>
      <c r="F32" s="76">
        <v>0</v>
      </c>
      <c r="G32" s="76">
        <v>0</v>
      </c>
    </row>
    <row r="33" spans="1:9" s="41" customFormat="1" ht="26.25" customHeight="1">
      <c r="A33" s="182"/>
      <c r="B33" s="183"/>
      <c r="C33" s="139" t="s">
        <v>453</v>
      </c>
      <c r="D33" s="140">
        <f>SUM(D26:D32)</f>
        <v>26</v>
      </c>
      <c r="E33" s="141">
        <f>SUM(E26:E32)</f>
        <v>4799.82</v>
      </c>
      <c r="F33" s="140">
        <f>SUM(F26:F32)</f>
        <v>35</v>
      </c>
      <c r="G33" s="141">
        <f>SUM(G26:G32)</f>
        <v>7638.88</v>
      </c>
    </row>
    <row r="34" spans="1:9" s="41" customFormat="1" ht="25.5" customHeight="1">
      <c r="A34" s="182"/>
      <c r="B34" s="183"/>
      <c r="C34" s="177" t="s">
        <v>462</v>
      </c>
      <c r="D34" s="229" t="s">
        <v>441</v>
      </c>
      <c r="E34" s="230"/>
      <c r="F34" s="231" t="s">
        <v>442</v>
      </c>
      <c r="G34" s="232"/>
    </row>
    <row r="35" spans="1:9" s="41" customFormat="1" ht="12" hidden="1" customHeight="1">
      <c r="A35" s="130">
        <v>12</v>
      </c>
      <c r="B35" s="133"/>
      <c r="C35" s="178"/>
      <c r="D35" s="43" t="s">
        <v>464</v>
      </c>
      <c r="E35" s="44" t="s">
        <v>465</v>
      </c>
      <c r="F35" s="43" t="s">
        <v>466</v>
      </c>
      <c r="G35" s="43" t="s">
        <v>464</v>
      </c>
      <c r="H35" s="43"/>
    </row>
    <row r="36" spans="1:9" s="41" customFormat="1" ht="204" hidden="1">
      <c r="A36" s="131"/>
      <c r="B36" s="134"/>
      <c r="C36" s="45"/>
      <c r="D36" s="46" t="s">
        <v>467</v>
      </c>
      <c r="E36" s="47" t="s">
        <v>468</v>
      </c>
      <c r="F36" s="46" t="s">
        <v>469</v>
      </c>
      <c r="G36" s="46" t="s">
        <v>470</v>
      </c>
      <c r="H36" s="44" t="s">
        <v>465</v>
      </c>
      <c r="I36" s="41" t="s">
        <v>472</v>
      </c>
    </row>
    <row r="37" spans="1:9" s="41" customFormat="1" ht="179.25" hidden="1" customHeight="1">
      <c r="A37" s="131"/>
      <c r="B37" s="134"/>
      <c r="C37" s="40" t="s">
        <v>445</v>
      </c>
      <c r="D37" s="48">
        <f>($E26*'wskaźniki POP_przeliczenie efek'!D6)/100</f>
        <v>0</v>
      </c>
      <c r="E37" s="49">
        <f>($E26*'wskaźniki POP_przeliczenie efek'!E6)/100</f>
        <v>0</v>
      </c>
      <c r="F37" s="50">
        <f>($E26*'wskaźniki POP_przeliczenie efek'!F6)/100</f>
        <v>0</v>
      </c>
      <c r="G37" s="48">
        <f>($G26*'wskaźniki POP_przeliczenie efek'!D6)/100</f>
        <v>0</v>
      </c>
      <c r="H37" s="47" t="s">
        <v>471</v>
      </c>
    </row>
    <row r="38" spans="1:9" s="41" customFormat="1" ht="12" hidden="1">
      <c r="A38" s="131"/>
      <c r="B38" s="134"/>
      <c r="C38" s="40" t="s">
        <v>446</v>
      </c>
      <c r="D38" s="48">
        <f>($E27*'wskaźniki POP_przeliczenie efek'!D15)/100</f>
        <v>4.5415542899999997</v>
      </c>
      <c r="E38" s="49">
        <f>($E27*'wskaźniki POP_przeliczenie efek'!E15)/100</f>
        <v>4.4746183999999998</v>
      </c>
      <c r="F38" s="50">
        <f>($E27*'wskaźniki POP_przeliczenie efek'!F15)/100</f>
        <v>2.2464784999999998E-3</v>
      </c>
      <c r="G38" s="48">
        <f>($G27*'wskaźniki POP_przeliczenie efek'!D7)/100</f>
        <v>1.58368</v>
      </c>
      <c r="H38" s="49">
        <f>($G26*'wskaźniki POP_przeliczenie efek'!E6)/100</f>
        <v>0</v>
      </c>
    </row>
    <row r="39" spans="1:9" s="41" customFormat="1" ht="12" hidden="1" customHeight="1">
      <c r="A39" s="131"/>
      <c r="B39" s="134"/>
      <c r="C39" s="40" t="s">
        <v>447</v>
      </c>
      <c r="D39" s="48">
        <f>($E28*'wskaźniki POP_przeliczenie efek'!D8)/100</f>
        <v>15.869361959999999</v>
      </c>
      <c r="E39" s="49">
        <f>($E28*'wskaźniki POP_przeliczenie efek'!E8)/100</f>
        <v>15.6327921</v>
      </c>
      <c r="F39" s="50">
        <f>($E28*'wskaźniki POP_przeliczenie efek'!F8)/100</f>
        <v>7.8643493999999998E-3</v>
      </c>
      <c r="G39" s="48">
        <f>($G28*'wskaźniki POP_przeliczenie efek'!D8)/100</f>
        <v>32.533460319999996</v>
      </c>
      <c r="H39" s="49">
        <f>($G27*'wskaźniki POP_przeliczenie efek'!E7)/100</f>
        <v>1.56</v>
      </c>
    </row>
    <row r="40" spans="1:9" s="41" customFormat="1" ht="12" hidden="1">
      <c r="A40" s="131"/>
      <c r="B40" s="134"/>
      <c r="C40" s="40" t="s">
        <v>448</v>
      </c>
      <c r="D40" s="48">
        <f>($E29*'wskaźniki POP_przeliczenie efek'!D17)/100</f>
        <v>1.7319120000000001</v>
      </c>
      <c r="E40" s="49">
        <f>($E29*'wskaźniki POP_przeliczenie efek'!E17)/100</f>
        <v>1.7234940000000001</v>
      </c>
      <c r="F40" s="50">
        <f>($E29*'wskaźniki POP_przeliczenie efek'!F17)/100</f>
        <v>7.7225999999999998E-4</v>
      </c>
      <c r="G40" s="48">
        <f>($G29*'wskaźniki POP_przeliczenie efek'!D9)/100</f>
        <v>0</v>
      </c>
      <c r="H40" s="49">
        <f>($G28*'wskaźniki POP_przeliczenie efek'!E8)/100</f>
        <v>32.048473199999997</v>
      </c>
    </row>
    <row r="41" spans="1:9" s="41" customFormat="1" ht="12" hidden="1">
      <c r="A41" s="131"/>
      <c r="B41" s="134"/>
      <c r="C41" s="40" t="s">
        <v>449</v>
      </c>
      <c r="D41" s="48" t="e">
        <f>(#REF!*'wskaźniki POP_przeliczenie efek'!D18)/100</f>
        <v>#REF!</v>
      </c>
      <c r="E41" s="49" t="e">
        <f>(#REF!*'wskaźniki POP_przeliczenie efek'!E18)/100</f>
        <v>#REF!</v>
      </c>
      <c r="F41" s="50" t="e">
        <f>(#REF!*'wskaźniki POP_przeliczenie efek'!F18)/100</f>
        <v>#REF!</v>
      </c>
      <c r="G41" s="48" t="e">
        <f>(#REF!*'wskaźniki POP_przeliczenie efek'!D10)/100</f>
        <v>#REF!</v>
      </c>
      <c r="H41" s="49">
        <f>($G29*'wskaźniki POP_przeliczenie efek'!E9)/100</f>
        <v>0</v>
      </c>
    </row>
    <row r="42" spans="1:9" s="41" customFormat="1" ht="12" hidden="1">
      <c r="A42" s="131"/>
      <c r="B42" s="134"/>
      <c r="C42" s="40" t="s">
        <v>450</v>
      </c>
      <c r="D42" s="48">
        <f>($E30*'wskaźniki POP_przeliczenie efek'!D19)/100</f>
        <v>1.5168000000000001</v>
      </c>
      <c r="E42" s="49">
        <f>($E30*'wskaźniki POP_przeliczenie efek'!E19)/100</f>
        <v>1.4960000000000002</v>
      </c>
      <c r="F42" s="50">
        <f>($E30*'wskaźniki POP_przeliczenie efek'!F19)/100</f>
        <v>6.912E-4</v>
      </c>
      <c r="G42" s="48">
        <f>($G30*'wskaźniki POP_przeliczenie efek'!D11)/100</f>
        <v>2.6702999999999997</v>
      </c>
      <c r="H42" s="49" t="e">
        <f>(#REF!*'wskaźniki POP_przeliczenie efek'!E10)/100</f>
        <v>#REF!</v>
      </c>
    </row>
    <row r="43" spans="1:9" s="41" customFormat="1" ht="12" hidden="1">
      <c r="A43" s="131"/>
      <c r="B43" s="134"/>
      <c r="C43" s="40" t="s">
        <v>451</v>
      </c>
      <c r="D43" s="48" t="e">
        <f>(#REF!*'wskaźniki POP_przeliczenie efek'!D20)/100</f>
        <v>#REF!</v>
      </c>
      <c r="E43" s="49" t="e">
        <f>(#REF!*'wskaźniki POP_przeliczenie efek'!E20)/100</f>
        <v>#REF!</v>
      </c>
      <c r="F43" s="50" t="e">
        <f>(#REF!*'wskaźniki POP_przeliczenie efek'!F20)/100</f>
        <v>#REF!</v>
      </c>
      <c r="G43" s="48" t="e">
        <f>(#REF!*'wskaźniki POP_przeliczenie efek'!D12)/100</f>
        <v>#REF!</v>
      </c>
      <c r="H43" s="49">
        <f>($G30*'wskaźniki POP_przeliczenie efek'!E11)/100</f>
        <v>2.6352249999999997</v>
      </c>
    </row>
    <row r="44" spans="1:9" s="41" customFormat="1" ht="12" hidden="1">
      <c r="A44" s="131"/>
      <c r="B44" s="134"/>
      <c r="C44" s="40" t="s">
        <v>36</v>
      </c>
      <c r="D44" s="48">
        <f>($E31*'wskaźniki POP_przeliczenie efek'!D13)/100</f>
        <v>0</v>
      </c>
      <c r="E44" s="49">
        <f>($E31*'wskaźniki POP_przeliczenie efek'!E13)/100</f>
        <v>0</v>
      </c>
      <c r="F44" s="50">
        <f>($E31*'wskaźniki POP_przeliczenie efek'!F13)/100</f>
        <v>0</v>
      </c>
      <c r="G44" s="48">
        <f>($G31*'wskaźniki POP_przeliczenie efek'!D13)/100</f>
        <v>0.94316</v>
      </c>
      <c r="H44" s="49" t="e">
        <f>(#REF!*'wskaźniki POP_przeliczenie efek'!E12)/100</f>
        <v>#REF!</v>
      </c>
    </row>
    <row r="45" spans="1:9" s="41" customFormat="1" ht="12" hidden="1">
      <c r="A45" s="131"/>
      <c r="B45" s="134"/>
      <c r="C45" s="40" t="s">
        <v>463</v>
      </c>
      <c r="D45" s="48">
        <f>($E32*'wskaźniki POP_przeliczenie efek'!D16)/100</f>
        <v>0</v>
      </c>
      <c r="E45" s="49">
        <f>($E32*'wskaźniki POP_przeliczenie efek'!E16)/100</f>
        <v>0</v>
      </c>
      <c r="F45" s="50">
        <f>($E32*'wskaźniki POP_przeliczenie efek'!F16)/100</f>
        <v>0</v>
      </c>
      <c r="G45" s="48">
        <f>($G32*'wskaźniki POP_przeliczenie efek'!D14)/100</f>
        <v>0</v>
      </c>
      <c r="H45" s="49">
        <f>($G31*'wskaźniki POP_przeliczenie efek'!E13)/100</f>
        <v>0.92909999999999993</v>
      </c>
    </row>
    <row r="46" spans="1:9" s="41" customFormat="1" ht="12" hidden="1">
      <c r="A46" s="131"/>
      <c r="B46" s="134"/>
      <c r="C46" s="40" t="s">
        <v>434</v>
      </c>
      <c r="D46" s="51"/>
      <c r="E46" s="47"/>
      <c r="F46" s="51"/>
      <c r="G46" s="51"/>
      <c r="H46" s="49">
        <f>($G32*'wskaźniki POP_przeliczenie efek'!E14)/100</f>
        <v>0</v>
      </c>
    </row>
    <row r="47" spans="1:9" s="41" customFormat="1" ht="12" hidden="1">
      <c r="A47" s="131"/>
      <c r="B47" s="134"/>
      <c r="C47" s="52" t="s">
        <v>453</v>
      </c>
      <c r="D47" s="53" t="e">
        <f>SUM(D37:D46)</f>
        <v>#REF!</v>
      </c>
      <c r="E47" s="53" t="e">
        <f t="shared" ref="E47:H48" si="0">SUM(E37:E46)</f>
        <v>#REF!</v>
      </c>
      <c r="F47" s="54" t="e">
        <f t="shared" si="0"/>
        <v>#REF!</v>
      </c>
      <c r="G47" s="53" t="e">
        <f t="shared" si="0"/>
        <v>#REF!</v>
      </c>
      <c r="H47" s="47"/>
    </row>
    <row r="48" spans="1:9" s="41" customFormat="1" ht="12" hidden="1">
      <c r="A48" s="131"/>
      <c r="B48" s="134"/>
      <c r="C48" s="61"/>
      <c r="D48" s="62"/>
      <c r="E48" s="62"/>
      <c r="F48" s="63"/>
      <c r="G48" s="64"/>
      <c r="H48" s="53" t="e">
        <f t="shared" si="0"/>
        <v>#REF!</v>
      </c>
    </row>
    <row r="49" spans="1:8" s="41" customFormat="1" ht="30" customHeight="1">
      <c r="A49" s="234">
        <v>13</v>
      </c>
      <c r="B49" s="172" t="s">
        <v>554</v>
      </c>
      <c r="C49" s="142" t="s">
        <v>478</v>
      </c>
      <c r="D49" s="86">
        <v>6</v>
      </c>
      <c r="E49" s="199"/>
      <c r="F49" s="200"/>
      <c r="G49" s="201"/>
      <c r="H49" s="55"/>
    </row>
    <row r="50" spans="1:8" s="41" customFormat="1" ht="40.5" customHeight="1">
      <c r="A50" s="234"/>
      <c r="B50" s="172"/>
      <c r="C50" s="142" t="s">
        <v>479</v>
      </c>
      <c r="D50" s="86">
        <v>1124</v>
      </c>
      <c r="E50" s="202"/>
      <c r="F50" s="202"/>
      <c r="G50" s="203"/>
      <c r="H50" s="55"/>
    </row>
    <row r="51" spans="1:8" s="41" customFormat="1" ht="39.75" customHeight="1">
      <c r="A51" s="234"/>
      <c r="B51" s="172"/>
      <c r="C51" s="225" t="s">
        <v>561</v>
      </c>
      <c r="D51" s="226"/>
      <c r="E51" s="226"/>
      <c r="F51" s="226"/>
      <c r="G51" s="227"/>
      <c r="H51" s="55"/>
    </row>
    <row r="52" spans="1:8" s="41" customFormat="1" ht="31.5" customHeight="1">
      <c r="A52" s="234"/>
      <c r="B52" s="172"/>
      <c r="C52" s="143" t="s">
        <v>464</v>
      </c>
      <c r="D52" s="238">
        <f>SUMPRODUCT(E26:E32,wskaźniki!D7:D13)+SUMPRODUCT(G26:G32,wskaźniki!G7:G13)</f>
        <v>6230.1029678000004</v>
      </c>
      <c r="E52" s="239"/>
      <c r="F52" s="239"/>
      <c r="G52" s="240"/>
    </row>
    <row r="53" spans="1:8" s="41" customFormat="1" ht="24.75" customHeight="1">
      <c r="A53" s="234"/>
      <c r="B53" s="172"/>
      <c r="C53" s="143" t="s">
        <v>465</v>
      </c>
      <c r="D53" s="238">
        <f>SUMPRODUCT(E26:E32,wskaźniki!E7:E13)+SUMPRODUCT(ZSO!G26:G32,wskaźniki!H7:H13)</f>
        <v>6138.9290458000005</v>
      </c>
      <c r="E53" s="239"/>
      <c r="F53" s="239"/>
      <c r="G53" s="240"/>
    </row>
    <row r="54" spans="1:8" s="41" customFormat="1" ht="27.75" customHeight="1">
      <c r="A54" s="237"/>
      <c r="B54" s="173"/>
      <c r="C54" s="83" t="s">
        <v>466</v>
      </c>
      <c r="D54" s="238">
        <f>SUMPRODUCT(E26:E32,wskaźniki!F7:F13)+SUMPRODUCT(ZSO!G26:G32,wskaźniki!I7:I13)</f>
        <v>3.5471661999999995</v>
      </c>
      <c r="E54" s="239"/>
      <c r="F54" s="239"/>
      <c r="G54" s="240"/>
    </row>
    <row r="55" spans="1:8" s="41" customFormat="1" ht="55.5" customHeight="1">
      <c r="A55" s="135">
        <v>14</v>
      </c>
      <c r="B55" s="120" t="s">
        <v>616</v>
      </c>
      <c r="C55" s="174">
        <f>SUM(D56:D61)</f>
        <v>1412375.09</v>
      </c>
      <c r="D55" s="175"/>
      <c r="E55" s="175"/>
      <c r="F55" s="175"/>
      <c r="G55" s="176"/>
    </row>
    <row r="56" spans="1:8" s="41" customFormat="1" ht="17.25" customHeight="1">
      <c r="A56" s="233">
        <v>15</v>
      </c>
      <c r="B56" s="235" t="s">
        <v>487</v>
      </c>
      <c r="C56" s="66" t="s">
        <v>601</v>
      </c>
      <c r="D56" s="77">
        <v>0</v>
      </c>
      <c r="E56" s="241"/>
      <c r="F56" s="242"/>
      <c r="G56" s="243"/>
    </row>
    <row r="57" spans="1:8" s="41" customFormat="1" ht="14.25" customHeight="1">
      <c r="A57" s="234"/>
      <c r="B57" s="236"/>
      <c r="C57" s="66" t="s">
        <v>43</v>
      </c>
      <c r="D57" s="77">
        <v>1412375.09</v>
      </c>
      <c r="E57" s="244"/>
      <c r="F57" s="245"/>
      <c r="G57" s="246"/>
      <c r="H57"/>
    </row>
    <row r="58" spans="1:8" s="41" customFormat="1" ht="14.25" customHeight="1">
      <c r="A58" s="234"/>
      <c r="B58" s="236"/>
      <c r="C58" s="66" t="s">
        <v>42</v>
      </c>
      <c r="D58" s="77">
        <v>0</v>
      </c>
      <c r="E58" s="244"/>
      <c r="F58" s="245"/>
      <c r="G58" s="246"/>
      <c r="H58"/>
    </row>
    <row r="59" spans="1:8" s="41" customFormat="1" ht="14.25" customHeight="1">
      <c r="A59" s="234"/>
      <c r="B59" s="236"/>
      <c r="C59" s="66" t="s">
        <v>482</v>
      </c>
      <c r="D59" s="77">
        <v>0</v>
      </c>
      <c r="E59" s="244"/>
      <c r="F59" s="245"/>
      <c r="G59" s="246"/>
      <c r="H59"/>
    </row>
    <row r="60" spans="1:8" s="41" customFormat="1" ht="14.25" customHeight="1">
      <c r="A60" s="234"/>
      <c r="B60" s="236"/>
      <c r="C60" s="66" t="s">
        <v>483</v>
      </c>
      <c r="D60" s="77">
        <v>0</v>
      </c>
      <c r="E60" s="244"/>
      <c r="F60" s="245"/>
      <c r="G60" s="246"/>
      <c r="H60"/>
    </row>
    <row r="61" spans="1:8" s="41" customFormat="1" ht="14.25" customHeight="1">
      <c r="A61" s="234"/>
      <c r="B61" s="236"/>
      <c r="C61" s="66" t="s">
        <v>602</v>
      </c>
      <c r="D61" s="77">
        <v>0</v>
      </c>
      <c r="E61" s="247"/>
      <c r="F61" s="248"/>
      <c r="G61" s="249"/>
      <c r="H61"/>
    </row>
    <row r="62" spans="1:8" s="41" customFormat="1" ht="50.25" customHeight="1">
      <c r="A62" s="60">
        <v>16</v>
      </c>
      <c r="B62" s="120" t="s">
        <v>625</v>
      </c>
      <c r="C62" s="228">
        <v>324833.28000000003</v>
      </c>
      <c r="D62" s="228"/>
      <c r="E62" s="228"/>
      <c r="F62" s="228"/>
      <c r="G62" s="228"/>
    </row>
    <row r="63" spans="1:8" s="41" customFormat="1" ht="50.25" customHeight="1">
      <c r="A63" s="60">
        <v>17</v>
      </c>
      <c r="B63" s="120" t="s">
        <v>486</v>
      </c>
      <c r="C63" s="228" t="s">
        <v>459</v>
      </c>
      <c r="D63" s="228"/>
      <c r="E63" s="228"/>
      <c r="F63" s="228"/>
      <c r="G63" s="228"/>
    </row>
    <row r="64" spans="1:8" ht="15.75" thickBot="1"/>
    <row r="65" spans="2:3" ht="15.75" thickBot="1">
      <c r="B65" s="136" t="s">
        <v>563</v>
      </c>
      <c r="C65" s="89" t="s">
        <v>562</v>
      </c>
    </row>
    <row r="66" spans="2:3" ht="15.75" thickBot="1">
      <c r="B66" s="92" t="s">
        <v>556</v>
      </c>
      <c r="C66" s="89" t="s">
        <v>566</v>
      </c>
    </row>
    <row r="67" spans="2:3" ht="15.75" thickBot="1">
      <c r="B67" s="91" t="s">
        <v>475</v>
      </c>
      <c r="C67" s="88" t="s">
        <v>564</v>
      </c>
    </row>
    <row r="68" spans="2:3" ht="15.75" thickBot="1">
      <c r="B68" s="91" t="s">
        <v>459</v>
      </c>
      <c r="C68" s="88" t="s">
        <v>565</v>
      </c>
    </row>
  </sheetData>
  <mergeCells count="44">
    <mergeCell ref="C63:G63"/>
    <mergeCell ref="D34:E34"/>
    <mergeCell ref="F34:G34"/>
    <mergeCell ref="C62:G62"/>
    <mergeCell ref="A56:A61"/>
    <mergeCell ref="B56:B61"/>
    <mergeCell ref="B49:B54"/>
    <mergeCell ref="A49:A54"/>
    <mergeCell ref="C51:G51"/>
    <mergeCell ref="D52:G52"/>
    <mergeCell ref="D53:G53"/>
    <mergeCell ref="D54:G54"/>
    <mergeCell ref="E56:G61"/>
    <mergeCell ref="D17:G17"/>
    <mergeCell ref="D18:G18"/>
    <mergeCell ref="D22:G22"/>
    <mergeCell ref="D23:E23"/>
    <mergeCell ref="F23:G23"/>
    <mergeCell ref="C19:G19"/>
    <mergeCell ref="B7:B8"/>
    <mergeCell ref="C9:G9"/>
    <mergeCell ref="A2:G2"/>
    <mergeCell ref="C3:G3"/>
    <mergeCell ref="C4:G4"/>
    <mergeCell ref="C5:G5"/>
    <mergeCell ref="A7:A8"/>
    <mergeCell ref="C6:G6"/>
    <mergeCell ref="C7:G8"/>
    <mergeCell ref="A10:A14"/>
    <mergeCell ref="B10:B14"/>
    <mergeCell ref="C55:G55"/>
    <mergeCell ref="C34:C35"/>
    <mergeCell ref="C20:G20"/>
    <mergeCell ref="C21:G21"/>
    <mergeCell ref="A15:A16"/>
    <mergeCell ref="B15:B16"/>
    <mergeCell ref="A17:A18"/>
    <mergeCell ref="B17:B18"/>
    <mergeCell ref="A22:A34"/>
    <mergeCell ref="B22:B34"/>
    <mergeCell ref="C10:G14"/>
    <mergeCell ref="C15:G16"/>
    <mergeCell ref="E49:G50"/>
    <mergeCell ref="C23:C25"/>
  </mergeCells>
  <dataValidations count="1">
    <dataValidation type="list" allowBlank="1" showInputMessage="1" showErrorMessage="1" sqref="C6:G6" xr:uid="{00000000-0002-0000-0100-000000000000}">
      <formula1>Nazwy_Gmin</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I56"/>
  <sheetViews>
    <sheetView topLeftCell="A9" zoomScale="115" zoomScaleNormal="115" workbookViewId="0">
      <selection activeCell="H42" sqref="H42"/>
    </sheetView>
  </sheetViews>
  <sheetFormatPr defaultColWidth="10" defaultRowHeight="15"/>
  <cols>
    <col min="1" max="1" width="6.5703125" customWidth="1"/>
    <col min="2" max="2" width="36.7109375" customWidth="1"/>
    <col min="3" max="3" width="38" customWidth="1"/>
    <col min="4" max="4" width="15.42578125" customWidth="1"/>
    <col min="5" max="5" width="15.85546875" customWidth="1"/>
    <col min="6" max="6" width="16" customWidth="1"/>
    <col min="7" max="7" width="9.5703125" customWidth="1"/>
    <col min="8" max="8" width="54.5703125" customWidth="1"/>
  </cols>
  <sheetData>
    <row r="2" spans="1:7" s="41" customFormat="1" ht="42" customHeight="1">
      <c r="A2" s="208" t="s">
        <v>454</v>
      </c>
      <c r="B2" s="208"/>
      <c r="C2" s="208"/>
      <c r="D2" s="208"/>
      <c r="E2" s="208"/>
      <c r="F2" s="208"/>
      <c r="G2" s="208"/>
    </row>
    <row r="3" spans="1:7" s="41" customFormat="1" ht="45.75" customHeight="1">
      <c r="A3" s="60" t="s">
        <v>49</v>
      </c>
      <c r="B3" s="60" t="s">
        <v>50</v>
      </c>
      <c r="C3" s="182" t="s">
        <v>458</v>
      </c>
      <c r="D3" s="182"/>
      <c r="E3" s="182"/>
      <c r="F3" s="182"/>
      <c r="G3" s="182"/>
    </row>
    <row r="4" spans="1:7" s="41" customFormat="1" ht="33" customHeight="1">
      <c r="A4" s="60">
        <v>1</v>
      </c>
      <c r="B4" s="124" t="s">
        <v>455</v>
      </c>
      <c r="C4" s="209" t="s">
        <v>490</v>
      </c>
      <c r="D4" s="210"/>
      <c r="E4" s="210"/>
      <c r="F4" s="210"/>
      <c r="G4" s="210"/>
    </row>
    <row r="5" spans="1:7" s="41" customFormat="1" ht="24" customHeight="1">
      <c r="A5" s="60">
        <v>2</v>
      </c>
      <c r="B5" s="124" t="s">
        <v>456</v>
      </c>
      <c r="C5" s="211" t="s">
        <v>489</v>
      </c>
      <c r="D5" s="212"/>
      <c r="E5" s="212"/>
      <c r="F5" s="212"/>
      <c r="G5" s="212"/>
    </row>
    <row r="6" spans="1:7" s="41" customFormat="1" ht="24" customHeight="1">
      <c r="A6" s="128" t="s">
        <v>532</v>
      </c>
      <c r="B6" s="125" t="s">
        <v>258</v>
      </c>
      <c r="C6" s="213" t="str">
        <f>IF('Tabela Informacyjna'!C11=0,"",'Tabela Informacyjna'!C11)</f>
        <v xml:space="preserve">Strzelce Opolskie </v>
      </c>
      <c r="D6" s="180"/>
      <c r="E6" s="180"/>
      <c r="F6" s="180"/>
      <c r="G6" s="181"/>
    </row>
    <row r="7" spans="1:7" s="41" customFormat="1" ht="12">
      <c r="A7" s="233">
        <v>4</v>
      </c>
      <c r="B7" s="171" t="s">
        <v>438</v>
      </c>
      <c r="C7" s="184" t="str">
        <f>IFERROR(VLOOKUP(C6,'kody działań'!E:F,2,FALSE),"")</f>
        <v/>
      </c>
      <c r="D7" s="214"/>
      <c r="E7" s="214"/>
      <c r="F7" s="214"/>
      <c r="G7" s="215"/>
    </row>
    <row r="8" spans="1:7" s="41" customFormat="1" ht="12.75" customHeight="1">
      <c r="A8" s="234"/>
      <c r="B8" s="172"/>
      <c r="C8" s="216"/>
      <c r="D8" s="217"/>
      <c r="E8" s="217"/>
      <c r="F8" s="217"/>
      <c r="G8" s="218"/>
    </row>
    <row r="9" spans="1:7" s="41" customFormat="1" ht="24.75" customHeight="1">
      <c r="A9" s="60">
        <v>5</v>
      </c>
      <c r="B9" s="124" t="s">
        <v>499</v>
      </c>
      <c r="C9" s="207" t="s">
        <v>666</v>
      </c>
      <c r="D9" s="207"/>
      <c r="E9" s="207"/>
      <c r="F9" s="207"/>
      <c r="G9" s="207"/>
    </row>
    <row r="10" spans="1:7" s="41" customFormat="1" ht="12" customHeight="1">
      <c r="A10" s="233">
        <v>6</v>
      </c>
      <c r="B10" s="171" t="s">
        <v>457</v>
      </c>
      <c r="C10" s="184" t="str">
        <f>IFERROR(VLOOKUP(C6,'lista gmin'!C:F,4,FALSE),"")</f>
        <v>PL1602 strefa opolska</v>
      </c>
      <c r="D10" s="185"/>
      <c r="E10" s="185"/>
      <c r="F10" s="185"/>
      <c r="G10" s="186"/>
    </row>
    <row r="11" spans="1:7" s="41" customFormat="1" ht="12" customHeight="1">
      <c r="A11" s="234"/>
      <c r="B11" s="172"/>
      <c r="C11" s="187"/>
      <c r="D11" s="188"/>
      <c r="E11" s="188"/>
      <c r="F11" s="188"/>
      <c r="G11" s="189"/>
    </row>
    <row r="12" spans="1:7" s="41" customFormat="1" ht="0.75" customHeight="1">
      <c r="A12" s="234"/>
      <c r="B12" s="172"/>
      <c r="C12" s="187"/>
      <c r="D12" s="188"/>
      <c r="E12" s="188"/>
      <c r="F12" s="188"/>
      <c r="G12" s="189"/>
    </row>
    <row r="13" spans="1:7" s="41" customFormat="1" ht="12" hidden="1">
      <c r="A13" s="234"/>
      <c r="B13" s="172"/>
      <c r="C13" s="187"/>
      <c r="D13" s="188"/>
      <c r="E13" s="188"/>
      <c r="F13" s="188"/>
      <c r="G13" s="189"/>
    </row>
    <row r="14" spans="1:7" s="41" customFormat="1" ht="12" hidden="1">
      <c r="A14" s="237"/>
      <c r="B14" s="173"/>
      <c r="C14" s="190"/>
      <c r="D14" s="191"/>
      <c r="E14" s="191"/>
      <c r="F14" s="191"/>
      <c r="G14" s="192"/>
    </row>
    <row r="15" spans="1:7" s="41" customFormat="1" ht="24.75" customHeight="1">
      <c r="A15" s="233">
        <v>7</v>
      </c>
      <c r="B15" s="171" t="s">
        <v>473</v>
      </c>
      <c r="C15" s="193" t="s">
        <v>648</v>
      </c>
      <c r="D15" s="194"/>
      <c r="E15" s="194"/>
      <c r="F15" s="194"/>
      <c r="G15" s="195"/>
    </row>
    <row r="16" spans="1:7" s="41" customFormat="1" ht="12" hidden="1">
      <c r="A16" s="237"/>
      <c r="B16" s="173"/>
      <c r="C16" s="196"/>
      <c r="D16" s="197"/>
      <c r="E16" s="197"/>
      <c r="F16" s="197"/>
      <c r="G16" s="198"/>
    </row>
    <row r="17" spans="1:9" s="41" customFormat="1" ht="18.75" customHeight="1">
      <c r="A17" s="233">
        <v>8</v>
      </c>
      <c r="B17" s="171" t="s">
        <v>474</v>
      </c>
      <c r="C17" s="81" t="s">
        <v>460</v>
      </c>
      <c r="D17" s="219">
        <v>44927</v>
      </c>
      <c r="E17" s="220"/>
      <c r="F17" s="220"/>
      <c r="G17" s="221"/>
    </row>
    <row r="18" spans="1:9" s="41" customFormat="1" ht="18.75" customHeight="1">
      <c r="A18" s="237"/>
      <c r="B18" s="173"/>
      <c r="C18" s="81" t="s">
        <v>461</v>
      </c>
      <c r="D18" s="219">
        <v>45291</v>
      </c>
      <c r="E18" s="220"/>
      <c r="F18" s="220"/>
      <c r="G18" s="221"/>
      <c r="H18" s="42"/>
    </row>
    <row r="19" spans="1:9" s="41" customFormat="1" ht="68.25" customHeight="1">
      <c r="A19" s="129">
        <v>9</v>
      </c>
      <c r="B19" s="122" t="s">
        <v>617</v>
      </c>
      <c r="C19" s="222">
        <v>100</v>
      </c>
      <c r="D19" s="223"/>
      <c r="E19" s="223"/>
      <c r="F19" s="223"/>
      <c r="G19" s="224"/>
      <c r="H19" s="42"/>
    </row>
    <row r="20" spans="1:9" s="41" customFormat="1" ht="26.25" customHeight="1">
      <c r="A20" s="128">
        <v>10</v>
      </c>
      <c r="B20" s="121" t="s">
        <v>421</v>
      </c>
      <c r="C20" s="179" t="s">
        <v>14</v>
      </c>
      <c r="D20" s="180"/>
      <c r="E20" s="180"/>
      <c r="F20" s="180"/>
      <c r="G20" s="181"/>
    </row>
    <row r="21" spans="1:9" s="41" customFormat="1" ht="24" customHeight="1">
      <c r="A21" s="128">
        <v>11</v>
      </c>
      <c r="B21" s="121" t="s">
        <v>422</v>
      </c>
      <c r="C21" s="179" t="s">
        <v>437</v>
      </c>
      <c r="D21" s="180"/>
      <c r="E21" s="180"/>
      <c r="F21" s="180"/>
      <c r="G21" s="181"/>
    </row>
    <row r="22" spans="1:9" s="41" customFormat="1" ht="12" hidden="1" customHeight="1">
      <c r="A22" s="130">
        <v>12</v>
      </c>
      <c r="B22" s="126"/>
      <c r="C22" s="177" t="s">
        <v>462</v>
      </c>
      <c r="D22" s="252" t="s">
        <v>441</v>
      </c>
      <c r="E22" s="252"/>
      <c r="F22" s="252"/>
      <c r="G22" s="253" t="s">
        <v>442</v>
      </c>
      <c r="H22" s="253"/>
    </row>
    <row r="23" spans="1:9" s="41" customFormat="1" ht="12" hidden="1">
      <c r="A23" s="131"/>
      <c r="B23" s="127"/>
      <c r="C23" s="178"/>
      <c r="D23" s="43" t="s">
        <v>464</v>
      </c>
      <c r="E23" s="44" t="s">
        <v>465</v>
      </c>
      <c r="F23" s="43" t="s">
        <v>466</v>
      </c>
      <c r="G23" s="43" t="s">
        <v>464</v>
      </c>
      <c r="H23" s="44" t="s">
        <v>465</v>
      </c>
      <c r="I23" s="41" t="s">
        <v>472</v>
      </c>
    </row>
    <row r="24" spans="1:9" s="41" customFormat="1" ht="179.25" hidden="1" customHeight="1">
      <c r="A24" s="131"/>
      <c r="B24" s="127"/>
      <c r="C24" s="45"/>
      <c r="D24" s="46" t="s">
        <v>467</v>
      </c>
      <c r="E24" s="47" t="s">
        <v>468</v>
      </c>
      <c r="F24" s="46" t="s">
        <v>469</v>
      </c>
      <c r="G24" s="46" t="s">
        <v>470</v>
      </c>
      <c r="H24" s="47" t="s">
        <v>471</v>
      </c>
    </row>
    <row r="25" spans="1:9" s="41" customFormat="1" ht="12" hidden="1">
      <c r="A25" s="131"/>
      <c r="B25" s="127"/>
      <c r="C25" s="40" t="s">
        <v>445</v>
      </c>
      <c r="D25" s="48" t="e">
        <f>(#REF!*'wskaźniki POP_przeliczenie efek'!D6)/100</f>
        <v>#REF!</v>
      </c>
      <c r="E25" s="49" t="e">
        <f>(#REF!*'wskaźniki POP_przeliczenie efek'!E6)/100</f>
        <v>#REF!</v>
      </c>
      <c r="F25" s="50" t="e">
        <f>(#REF!*'wskaźniki POP_przeliczenie efek'!F6)/100</f>
        <v>#REF!</v>
      </c>
      <c r="G25" s="48" t="e">
        <f>(#REF!*'wskaźniki POP_przeliczenie efek'!D6)/100</f>
        <v>#REF!</v>
      </c>
      <c r="H25" s="49" t="e">
        <f>(#REF!*'wskaźniki POP_przeliczenie efek'!E6)/100</f>
        <v>#REF!</v>
      </c>
    </row>
    <row r="26" spans="1:9" s="41" customFormat="1" ht="12" hidden="1" customHeight="1">
      <c r="A26" s="131"/>
      <c r="B26" s="127"/>
      <c r="C26" s="40" t="s">
        <v>446</v>
      </c>
      <c r="D26" s="48" t="e">
        <f>(#REF!*'wskaźniki POP_przeliczenie efek'!D15)/100</f>
        <v>#REF!</v>
      </c>
      <c r="E26" s="49" t="e">
        <f>(#REF!*'wskaźniki POP_przeliczenie efek'!E15)/100</f>
        <v>#REF!</v>
      </c>
      <c r="F26" s="50" t="e">
        <f>(#REF!*'wskaźniki POP_przeliczenie efek'!F15)/100</f>
        <v>#REF!</v>
      </c>
      <c r="G26" s="48" t="e">
        <f>(#REF!*'wskaźniki POP_przeliczenie efek'!D7)/100</f>
        <v>#REF!</v>
      </c>
      <c r="H26" s="49" t="e">
        <f>(#REF!*'wskaźniki POP_przeliczenie efek'!E7)/100</f>
        <v>#REF!</v>
      </c>
    </row>
    <row r="27" spans="1:9" s="41" customFormat="1" ht="12" hidden="1">
      <c r="A27" s="131"/>
      <c r="B27" s="127"/>
      <c r="C27" s="40" t="s">
        <v>447</v>
      </c>
      <c r="D27" s="48" t="e">
        <f>(#REF!*'wskaźniki POP_przeliczenie efek'!D8)/100</f>
        <v>#REF!</v>
      </c>
      <c r="E27" s="49" t="e">
        <f>(#REF!*'wskaźniki POP_przeliczenie efek'!E8)/100</f>
        <v>#REF!</v>
      </c>
      <c r="F27" s="50" t="e">
        <f>(#REF!*'wskaźniki POP_przeliczenie efek'!F8)/100</f>
        <v>#REF!</v>
      </c>
      <c r="G27" s="48" t="e">
        <f>(#REF!*'wskaźniki POP_przeliczenie efek'!D8)/100</f>
        <v>#REF!</v>
      </c>
      <c r="H27" s="49" t="e">
        <f>(#REF!*'wskaźniki POP_przeliczenie efek'!E8)/100</f>
        <v>#REF!</v>
      </c>
    </row>
    <row r="28" spans="1:9" s="41" customFormat="1" ht="12" hidden="1">
      <c r="A28" s="131"/>
      <c r="B28" s="127"/>
      <c r="C28" s="40" t="s">
        <v>448</v>
      </c>
      <c r="D28" s="48" t="e">
        <f>(#REF!*'wskaźniki POP_przeliczenie efek'!D17)/100</f>
        <v>#REF!</v>
      </c>
      <c r="E28" s="49" t="e">
        <f>(#REF!*'wskaźniki POP_przeliczenie efek'!E17)/100</f>
        <v>#REF!</v>
      </c>
      <c r="F28" s="50" t="e">
        <f>(#REF!*'wskaźniki POP_przeliczenie efek'!F17)/100</f>
        <v>#REF!</v>
      </c>
      <c r="G28" s="48" t="e">
        <f>(#REF!*'wskaźniki POP_przeliczenie efek'!D9)/100</f>
        <v>#REF!</v>
      </c>
      <c r="H28" s="49" t="e">
        <f>(#REF!*'wskaźniki POP_przeliczenie efek'!E9)/100</f>
        <v>#REF!</v>
      </c>
    </row>
    <row r="29" spans="1:9" s="41" customFormat="1" ht="12" hidden="1">
      <c r="A29" s="131"/>
      <c r="B29" s="127"/>
      <c r="C29" s="40" t="s">
        <v>449</v>
      </c>
      <c r="D29" s="48" t="e">
        <f>(#REF!*'wskaźniki POP_przeliczenie efek'!D18)/100</f>
        <v>#REF!</v>
      </c>
      <c r="E29" s="49" t="e">
        <f>(#REF!*'wskaźniki POP_przeliczenie efek'!E18)/100</f>
        <v>#REF!</v>
      </c>
      <c r="F29" s="50" t="e">
        <f>(#REF!*'wskaźniki POP_przeliczenie efek'!F18)/100</f>
        <v>#REF!</v>
      </c>
      <c r="G29" s="48" t="e">
        <f>(#REF!*'wskaźniki POP_przeliczenie efek'!D10)/100</f>
        <v>#REF!</v>
      </c>
      <c r="H29" s="49" t="e">
        <f>(#REF!*'wskaźniki POP_przeliczenie efek'!E10)/100</f>
        <v>#REF!</v>
      </c>
    </row>
    <row r="30" spans="1:9" s="41" customFormat="1" ht="12" hidden="1">
      <c r="A30" s="131"/>
      <c r="B30" s="127"/>
      <c r="C30" s="40" t="s">
        <v>450</v>
      </c>
      <c r="D30" s="48" t="e">
        <f>(#REF!*'wskaźniki POP_przeliczenie efek'!D19)/100</f>
        <v>#REF!</v>
      </c>
      <c r="E30" s="49" t="e">
        <f>(#REF!*'wskaźniki POP_przeliczenie efek'!E19)/100</f>
        <v>#REF!</v>
      </c>
      <c r="F30" s="50" t="e">
        <f>(#REF!*'wskaźniki POP_przeliczenie efek'!F19)/100</f>
        <v>#REF!</v>
      </c>
      <c r="G30" s="48" t="e">
        <f>(#REF!*'wskaźniki POP_przeliczenie efek'!D11)/100</f>
        <v>#REF!</v>
      </c>
      <c r="H30" s="49" t="e">
        <f>(#REF!*'wskaźniki POP_przeliczenie efek'!E11)/100</f>
        <v>#REF!</v>
      </c>
    </row>
    <row r="31" spans="1:9" s="41" customFormat="1" ht="12" hidden="1">
      <c r="A31" s="131"/>
      <c r="B31" s="127"/>
      <c r="C31" s="40" t="s">
        <v>451</v>
      </c>
      <c r="D31" s="48" t="e">
        <f>(#REF!*'wskaźniki POP_przeliczenie efek'!D20)/100</f>
        <v>#REF!</v>
      </c>
      <c r="E31" s="49" t="e">
        <f>(#REF!*'wskaźniki POP_przeliczenie efek'!E20)/100</f>
        <v>#REF!</v>
      </c>
      <c r="F31" s="50" t="e">
        <f>(#REF!*'wskaźniki POP_przeliczenie efek'!F20)/100</f>
        <v>#REF!</v>
      </c>
      <c r="G31" s="48" t="e">
        <f>(#REF!*'wskaźniki POP_przeliczenie efek'!D12)/100</f>
        <v>#REF!</v>
      </c>
      <c r="H31" s="49" t="e">
        <f>(#REF!*'wskaźniki POP_przeliczenie efek'!E12)/100</f>
        <v>#REF!</v>
      </c>
    </row>
    <row r="32" spans="1:9" s="41" customFormat="1" ht="12" hidden="1">
      <c r="A32" s="131"/>
      <c r="B32" s="127"/>
      <c r="C32" s="40" t="s">
        <v>36</v>
      </c>
      <c r="D32" s="48" t="e">
        <f>(#REF!*'wskaźniki POP_przeliczenie efek'!D13)/100</f>
        <v>#REF!</v>
      </c>
      <c r="E32" s="49" t="e">
        <f>(#REF!*'wskaźniki POP_przeliczenie efek'!E13)/100</f>
        <v>#REF!</v>
      </c>
      <c r="F32" s="50" t="e">
        <f>(#REF!*'wskaźniki POP_przeliczenie efek'!F13)/100</f>
        <v>#REF!</v>
      </c>
      <c r="G32" s="48" t="e">
        <f>(#REF!*'wskaźniki POP_przeliczenie efek'!D13)/100</f>
        <v>#REF!</v>
      </c>
      <c r="H32" s="49" t="e">
        <f>(#REF!*'wskaźniki POP_przeliczenie efek'!E13)/100</f>
        <v>#REF!</v>
      </c>
    </row>
    <row r="33" spans="1:8" s="41" customFormat="1" ht="12" hidden="1">
      <c r="A33" s="131"/>
      <c r="B33" s="127"/>
      <c r="C33" s="40" t="s">
        <v>463</v>
      </c>
      <c r="D33" s="48" t="e">
        <f>(#REF!*'wskaźniki POP_przeliczenie efek'!D16)/100</f>
        <v>#REF!</v>
      </c>
      <c r="E33" s="49" t="e">
        <f>(#REF!*'wskaźniki POP_przeliczenie efek'!E16)/100</f>
        <v>#REF!</v>
      </c>
      <c r="F33" s="50" t="e">
        <f>(#REF!*'wskaźniki POP_przeliczenie efek'!F16)/100</f>
        <v>#REF!</v>
      </c>
      <c r="G33" s="48" t="e">
        <f>(#REF!*'wskaźniki POP_przeliczenie efek'!D14)/100</f>
        <v>#REF!</v>
      </c>
      <c r="H33" s="49" t="e">
        <f>(#REF!*'wskaźniki POP_przeliczenie efek'!E14)/100</f>
        <v>#REF!</v>
      </c>
    </row>
    <row r="34" spans="1:8" s="41" customFormat="1" ht="12" hidden="1">
      <c r="A34" s="131"/>
      <c r="B34" s="127"/>
      <c r="C34" s="40" t="s">
        <v>434</v>
      </c>
      <c r="D34" s="51"/>
      <c r="E34" s="47"/>
      <c r="F34" s="51"/>
      <c r="G34" s="51"/>
      <c r="H34" s="47"/>
    </row>
    <row r="35" spans="1:8" s="41" customFormat="1" ht="12" hidden="1">
      <c r="A35" s="131"/>
      <c r="B35" s="127"/>
      <c r="C35" s="52" t="s">
        <v>453</v>
      </c>
      <c r="D35" s="53" t="e">
        <f>SUM(D25:D34)</f>
        <v>#REF!</v>
      </c>
      <c r="E35" s="53" t="e">
        <f t="shared" ref="E35:H35" si="0">SUM(E25:E34)</f>
        <v>#REF!</v>
      </c>
      <c r="F35" s="54" t="e">
        <f t="shared" si="0"/>
        <v>#REF!</v>
      </c>
      <c r="G35" s="53" t="e">
        <f t="shared" si="0"/>
        <v>#REF!</v>
      </c>
      <c r="H35" s="53" t="e">
        <f t="shared" si="0"/>
        <v>#REF!</v>
      </c>
    </row>
    <row r="36" spans="1:8" s="41" customFormat="1" ht="38.25" customHeight="1">
      <c r="A36" s="182">
        <v>12</v>
      </c>
      <c r="B36" s="250" t="s">
        <v>553</v>
      </c>
      <c r="C36" s="70" t="s">
        <v>491</v>
      </c>
      <c r="D36" s="211" t="s">
        <v>498</v>
      </c>
      <c r="E36" s="211"/>
      <c r="F36" s="211"/>
      <c r="G36" s="211"/>
      <c r="H36" s="55"/>
    </row>
    <row r="37" spans="1:8" s="41" customFormat="1" ht="32.25" customHeight="1">
      <c r="A37" s="182"/>
      <c r="B37" s="251"/>
      <c r="C37" s="82" t="s">
        <v>492</v>
      </c>
      <c r="D37" s="207">
        <v>17</v>
      </c>
      <c r="E37" s="207"/>
      <c r="F37" s="207"/>
      <c r="G37" s="207"/>
      <c r="H37" s="55"/>
    </row>
    <row r="38" spans="1:8" s="41" customFormat="1" ht="22.5" customHeight="1">
      <c r="A38" s="182"/>
      <c r="B38" s="251"/>
      <c r="C38" s="82" t="s">
        <v>493</v>
      </c>
      <c r="D38" s="207" t="s">
        <v>667</v>
      </c>
      <c r="E38" s="207"/>
      <c r="F38" s="207"/>
      <c r="G38" s="207"/>
      <c r="H38" s="55"/>
    </row>
    <row r="39" spans="1:8" s="41" customFormat="1" ht="21" customHeight="1">
      <c r="A39" s="182"/>
      <c r="B39" s="251"/>
      <c r="C39" s="82" t="s">
        <v>494</v>
      </c>
      <c r="D39" s="207" t="s">
        <v>667</v>
      </c>
      <c r="E39" s="207"/>
      <c r="F39" s="207"/>
      <c r="G39" s="207"/>
      <c r="H39" s="55"/>
    </row>
    <row r="40" spans="1:8" s="41" customFormat="1" ht="20.25" customHeight="1">
      <c r="A40" s="182"/>
      <c r="B40" s="251"/>
      <c r="C40" s="82" t="s">
        <v>495</v>
      </c>
      <c r="D40" s="207" t="s">
        <v>668</v>
      </c>
      <c r="E40" s="207"/>
      <c r="F40" s="207"/>
      <c r="G40" s="207"/>
      <c r="H40" s="55"/>
    </row>
    <row r="41" spans="1:8" s="41" customFormat="1" ht="20.25" customHeight="1">
      <c r="A41" s="182"/>
      <c r="B41" s="251"/>
      <c r="C41" s="82" t="s">
        <v>497</v>
      </c>
      <c r="D41" s="207" t="s">
        <v>689</v>
      </c>
      <c r="E41" s="207"/>
      <c r="F41" s="207"/>
      <c r="G41" s="207"/>
      <c r="H41" s="55"/>
    </row>
    <row r="42" spans="1:8" s="41" customFormat="1" ht="33.75" customHeight="1">
      <c r="A42" s="182"/>
      <c r="B42" s="251"/>
      <c r="C42" s="82" t="s">
        <v>496</v>
      </c>
      <c r="D42" s="207" t="s">
        <v>690</v>
      </c>
      <c r="E42" s="207"/>
      <c r="F42" s="207"/>
      <c r="G42" s="207"/>
      <c r="H42" s="55"/>
    </row>
    <row r="43" spans="1:8" s="41" customFormat="1" ht="40.5" customHeight="1">
      <c r="A43" s="60">
        <v>13</v>
      </c>
      <c r="B43" s="120" t="s">
        <v>618</v>
      </c>
      <c r="C43" s="256" t="s">
        <v>605</v>
      </c>
      <c r="D43" s="256"/>
      <c r="E43" s="256"/>
      <c r="F43" s="256"/>
      <c r="G43" s="256"/>
    </row>
    <row r="44" spans="1:8" s="41" customFormat="1" ht="40.5" customHeight="1">
      <c r="A44" s="60">
        <v>14</v>
      </c>
      <c r="B44" s="120" t="s">
        <v>616</v>
      </c>
      <c r="C44" s="267">
        <f>SUM(D45:D50)</f>
        <v>128528.05</v>
      </c>
      <c r="D44" s="267"/>
      <c r="E44" s="267"/>
      <c r="F44" s="267"/>
      <c r="G44" s="267"/>
    </row>
    <row r="45" spans="1:8" s="41" customFormat="1" ht="14.25" customHeight="1">
      <c r="A45" s="233">
        <v>15</v>
      </c>
      <c r="B45" s="257" t="s">
        <v>487</v>
      </c>
      <c r="C45" s="66" t="s">
        <v>601</v>
      </c>
      <c r="D45" s="77">
        <v>78528.05</v>
      </c>
      <c r="E45" s="258"/>
      <c r="F45" s="259"/>
      <c r="G45" s="260"/>
      <c r="H45"/>
    </row>
    <row r="46" spans="1:8" s="41" customFormat="1" ht="14.25" customHeight="1">
      <c r="A46" s="254"/>
      <c r="B46" s="257"/>
      <c r="C46" s="66" t="s">
        <v>43</v>
      </c>
      <c r="D46" s="77">
        <v>50000</v>
      </c>
      <c r="E46" s="261"/>
      <c r="F46" s="262"/>
      <c r="G46" s="263"/>
      <c r="H46"/>
    </row>
    <row r="47" spans="1:8" s="41" customFormat="1" ht="14.25" customHeight="1">
      <c r="A47" s="254"/>
      <c r="B47" s="257"/>
      <c r="C47" s="66" t="s">
        <v>42</v>
      </c>
      <c r="D47" s="77">
        <v>0</v>
      </c>
      <c r="E47" s="261"/>
      <c r="F47" s="262"/>
      <c r="G47" s="263"/>
      <c r="H47"/>
    </row>
    <row r="48" spans="1:8" s="41" customFormat="1" ht="14.25" customHeight="1">
      <c r="A48" s="254"/>
      <c r="B48" s="257"/>
      <c r="C48" s="66" t="s">
        <v>482</v>
      </c>
      <c r="D48" s="77">
        <v>0</v>
      </c>
      <c r="E48" s="261"/>
      <c r="F48" s="262"/>
      <c r="G48" s="263"/>
      <c r="H48"/>
    </row>
    <row r="49" spans="1:8" s="41" customFormat="1" ht="14.25" customHeight="1">
      <c r="A49" s="254"/>
      <c r="B49" s="257"/>
      <c r="C49" s="66" t="s">
        <v>483</v>
      </c>
      <c r="D49" s="77">
        <v>0</v>
      </c>
      <c r="E49" s="261"/>
      <c r="F49" s="262"/>
      <c r="G49" s="263"/>
      <c r="H49"/>
    </row>
    <row r="50" spans="1:8" s="41" customFormat="1" ht="14.25" customHeight="1">
      <c r="A50" s="255"/>
      <c r="B50" s="257"/>
      <c r="C50" s="66" t="s">
        <v>434</v>
      </c>
      <c r="D50" s="77">
        <v>0</v>
      </c>
      <c r="E50" s="264"/>
      <c r="F50" s="265"/>
      <c r="G50" s="266"/>
      <c r="H50"/>
    </row>
    <row r="51" spans="1:8" s="41" customFormat="1" ht="54" customHeight="1">
      <c r="A51" s="60">
        <v>16</v>
      </c>
      <c r="B51" s="120" t="s">
        <v>625</v>
      </c>
      <c r="C51" s="228">
        <v>29560.27</v>
      </c>
      <c r="D51" s="228"/>
      <c r="E51" s="228"/>
      <c r="F51" s="228"/>
      <c r="G51" s="228"/>
    </row>
    <row r="52" spans="1:8" s="41" customFormat="1" ht="27.75" customHeight="1">
      <c r="A52" s="60">
        <v>17</v>
      </c>
      <c r="B52" s="124" t="s">
        <v>486</v>
      </c>
      <c r="C52" s="222" t="s">
        <v>670</v>
      </c>
      <c r="D52" s="223"/>
      <c r="E52" s="223"/>
      <c r="F52" s="223"/>
      <c r="G52" s="224"/>
    </row>
    <row r="53" spans="1:8" ht="15" customHeight="1" thickBot="1"/>
    <row r="54" spans="1:8" ht="14.25" customHeight="1" thickBot="1">
      <c r="B54" s="136" t="s">
        <v>563</v>
      </c>
      <c r="C54" s="89" t="s">
        <v>562</v>
      </c>
    </row>
    <row r="55" spans="1:8" ht="15.75" thickBot="1">
      <c r="B55" s="91" t="s">
        <v>475</v>
      </c>
      <c r="C55" s="88" t="s">
        <v>564</v>
      </c>
    </row>
    <row r="56" spans="1:8" ht="15.75" thickBot="1">
      <c r="B56" s="91" t="s">
        <v>459</v>
      </c>
      <c r="C56" s="88" t="s">
        <v>565</v>
      </c>
    </row>
  </sheetData>
  <mergeCells count="41">
    <mergeCell ref="A15:A16"/>
    <mergeCell ref="C22:C23"/>
    <mergeCell ref="A7:A8"/>
    <mergeCell ref="B7:B8"/>
    <mergeCell ref="C7:G8"/>
    <mergeCell ref="C9:G9"/>
    <mergeCell ref="A10:A14"/>
    <mergeCell ref="B10:B14"/>
    <mergeCell ref="C10:G14"/>
    <mergeCell ref="B15:B16"/>
    <mergeCell ref="C15:G16"/>
    <mergeCell ref="A17:A18"/>
    <mergeCell ref="B17:B18"/>
    <mergeCell ref="D17:G17"/>
    <mergeCell ref="D18:G18"/>
    <mergeCell ref="C20:G20"/>
    <mergeCell ref="A2:G2"/>
    <mergeCell ref="C3:G3"/>
    <mergeCell ref="C4:G4"/>
    <mergeCell ref="C5:G5"/>
    <mergeCell ref="C6:G6"/>
    <mergeCell ref="A45:A50"/>
    <mergeCell ref="C43:G43"/>
    <mergeCell ref="B45:B50"/>
    <mergeCell ref="E45:G50"/>
    <mergeCell ref="C52:G52"/>
    <mergeCell ref="C44:G44"/>
    <mergeCell ref="C51:G51"/>
    <mergeCell ref="C19:G19"/>
    <mergeCell ref="D39:G39"/>
    <mergeCell ref="D40:G40"/>
    <mergeCell ref="A36:A42"/>
    <mergeCell ref="B36:B42"/>
    <mergeCell ref="C21:G21"/>
    <mergeCell ref="D41:G41"/>
    <mergeCell ref="D42:G42"/>
    <mergeCell ref="D22:F22"/>
    <mergeCell ref="G22:H22"/>
    <mergeCell ref="D36:G36"/>
    <mergeCell ref="D37:G37"/>
    <mergeCell ref="D38:G38"/>
  </mergeCells>
  <dataValidations count="1">
    <dataValidation type="list" allowBlank="1" showInputMessage="1" showErrorMessage="1" sqref="C6:G6" xr:uid="{00000000-0002-0000-0200-000000000000}">
      <formula1>Nazwy_Gmin</formula1>
    </dataValidation>
  </dataValidations>
  <pageMargins left="0.7" right="0.7" top="0.75" bottom="0.75" header="0.3" footer="0.3"/>
  <pageSetup paperSize="8" scale="8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I55"/>
  <sheetViews>
    <sheetView topLeftCell="A20" zoomScale="80" zoomScaleNormal="80" workbookViewId="0">
      <selection activeCell="E37" sqref="E37"/>
    </sheetView>
  </sheetViews>
  <sheetFormatPr defaultColWidth="10" defaultRowHeight="15"/>
  <cols>
    <col min="1" max="1" width="6.5703125" customWidth="1"/>
    <col min="2" max="2" width="36.7109375" customWidth="1"/>
    <col min="3" max="3" width="31" customWidth="1"/>
    <col min="4" max="4" width="26.140625" customWidth="1"/>
    <col min="5" max="5" width="31.140625" customWidth="1"/>
    <col min="6" max="6" width="16.42578125" customWidth="1"/>
    <col min="7" max="7" width="13.28515625" customWidth="1"/>
    <col min="8" max="8" width="54.5703125" customWidth="1"/>
  </cols>
  <sheetData>
    <row r="2" spans="1:8" s="41" customFormat="1" ht="22.5" customHeight="1">
      <c r="A2" s="208" t="s">
        <v>454</v>
      </c>
      <c r="B2" s="208"/>
      <c r="C2" s="208"/>
      <c r="D2" s="208"/>
      <c r="E2" s="208"/>
      <c r="F2" s="208"/>
      <c r="G2" s="208"/>
    </row>
    <row r="3" spans="1:8" s="41" customFormat="1" ht="28.5" customHeight="1">
      <c r="A3" s="60" t="s">
        <v>49</v>
      </c>
      <c r="B3" s="60" t="s">
        <v>50</v>
      </c>
      <c r="C3" s="182" t="s">
        <v>458</v>
      </c>
      <c r="D3" s="182"/>
      <c r="E3" s="182"/>
      <c r="F3" s="182"/>
      <c r="G3" s="182"/>
    </row>
    <row r="4" spans="1:8" s="41" customFormat="1" ht="20.25" customHeight="1">
      <c r="A4" s="60">
        <v>1</v>
      </c>
      <c r="B4" s="120" t="s">
        <v>455</v>
      </c>
      <c r="C4" s="209" t="s">
        <v>500</v>
      </c>
      <c r="D4" s="210"/>
      <c r="E4" s="210"/>
      <c r="F4" s="210"/>
      <c r="G4" s="210"/>
    </row>
    <row r="5" spans="1:8" s="41" customFormat="1" ht="24" customHeight="1">
      <c r="A5" s="60">
        <v>2</v>
      </c>
      <c r="B5" s="120" t="s">
        <v>456</v>
      </c>
      <c r="C5" s="211" t="s">
        <v>501</v>
      </c>
      <c r="D5" s="212"/>
      <c r="E5" s="212"/>
      <c r="F5" s="212"/>
      <c r="G5" s="212"/>
    </row>
    <row r="6" spans="1:8" s="41" customFormat="1" ht="24" customHeight="1">
      <c r="A6" s="128">
        <v>3</v>
      </c>
      <c r="B6" s="121" t="s">
        <v>258</v>
      </c>
      <c r="C6" s="213" t="str">
        <f>IF('Tabela Informacyjna'!C11=0,"",'Tabela Informacyjna'!C11)</f>
        <v xml:space="preserve">Strzelce Opolskie </v>
      </c>
      <c r="D6" s="180"/>
      <c r="E6" s="180"/>
      <c r="F6" s="180"/>
      <c r="G6" s="181"/>
    </row>
    <row r="7" spans="1:8" s="41" customFormat="1" ht="12">
      <c r="A7" s="233">
        <v>4</v>
      </c>
      <c r="B7" s="171" t="s">
        <v>438</v>
      </c>
      <c r="C7" s="184" t="str">
        <f>IFERROR(VLOOKUP(C6,'kody działań'!E:F,2,FALSE),"")</f>
        <v/>
      </c>
      <c r="D7" s="214"/>
      <c r="E7" s="214"/>
      <c r="F7" s="214"/>
      <c r="G7" s="215"/>
      <c r="H7" s="268"/>
    </row>
    <row r="8" spans="1:8" s="41" customFormat="1" ht="12.75" customHeight="1">
      <c r="A8" s="234"/>
      <c r="B8" s="172"/>
      <c r="C8" s="216"/>
      <c r="D8" s="217"/>
      <c r="E8" s="217"/>
      <c r="F8" s="217"/>
      <c r="G8" s="218"/>
      <c r="H8" s="269"/>
    </row>
    <row r="9" spans="1:8" s="41" customFormat="1" ht="24.75" customHeight="1">
      <c r="A9" s="60">
        <v>5</v>
      </c>
      <c r="B9" s="120" t="s">
        <v>499</v>
      </c>
      <c r="C9" s="207" t="s">
        <v>669</v>
      </c>
      <c r="D9" s="207"/>
      <c r="E9" s="207"/>
      <c r="F9" s="207"/>
      <c r="G9" s="207"/>
    </row>
    <row r="10" spans="1:8" s="41" customFormat="1" ht="12" customHeight="1">
      <c r="A10" s="233">
        <v>6</v>
      </c>
      <c r="B10" s="171" t="s">
        <v>457</v>
      </c>
      <c r="C10" s="184" t="str">
        <f>IFERROR(VLOOKUP(C6,'lista gmin'!C:F,4,FALSE),"")</f>
        <v>PL1602 strefa opolska</v>
      </c>
      <c r="D10" s="185"/>
      <c r="E10" s="185"/>
      <c r="F10" s="185"/>
      <c r="G10" s="186"/>
      <c r="H10" s="268"/>
    </row>
    <row r="11" spans="1:8" s="41" customFormat="1" ht="12" customHeight="1">
      <c r="A11" s="234"/>
      <c r="B11" s="172"/>
      <c r="C11" s="187"/>
      <c r="D11" s="188"/>
      <c r="E11" s="188"/>
      <c r="F11" s="188"/>
      <c r="G11" s="189"/>
      <c r="H11" s="269"/>
    </row>
    <row r="12" spans="1:8" s="41" customFormat="1" ht="0.75" customHeight="1">
      <c r="A12" s="234"/>
      <c r="B12" s="172"/>
      <c r="C12" s="187"/>
      <c r="D12" s="188"/>
      <c r="E12" s="188"/>
      <c r="F12" s="188"/>
      <c r="G12" s="189"/>
    </row>
    <row r="13" spans="1:8" s="41" customFormat="1" ht="12" hidden="1">
      <c r="A13" s="234"/>
      <c r="B13" s="172"/>
      <c r="C13" s="187"/>
      <c r="D13" s="188"/>
      <c r="E13" s="188"/>
      <c r="F13" s="188"/>
      <c r="G13" s="189"/>
    </row>
    <row r="14" spans="1:8" s="41" customFormat="1" ht="12" hidden="1">
      <c r="A14" s="237"/>
      <c r="B14" s="173"/>
      <c r="C14" s="190"/>
      <c r="D14" s="191"/>
      <c r="E14" s="191"/>
      <c r="F14" s="191"/>
      <c r="G14" s="192"/>
    </row>
    <row r="15" spans="1:8" s="41" customFormat="1" ht="24.75" customHeight="1">
      <c r="A15" s="233">
        <v>7</v>
      </c>
      <c r="B15" s="171" t="s">
        <v>473</v>
      </c>
      <c r="C15" s="193" t="s">
        <v>648</v>
      </c>
      <c r="D15" s="194"/>
      <c r="E15" s="194"/>
      <c r="F15" s="194"/>
      <c r="G15" s="195"/>
    </row>
    <row r="16" spans="1:8" s="41" customFormat="1" ht="12" hidden="1">
      <c r="A16" s="237"/>
      <c r="B16" s="173"/>
      <c r="C16" s="196"/>
      <c r="D16" s="197"/>
      <c r="E16" s="197"/>
      <c r="F16" s="197"/>
      <c r="G16" s="198"/>
    </row>
    <row r="17" spans="1:9" s="41" customFormat="1" ht="31.5" customHeight="1">
      <c r="A17" s="233">
        <v>8</v>
      </c>
      <c r="B17" s="171" t="s">
        <v>474</v>
      </c>
      <c r="C17" s="81" t="s">
        <v>460</v>
      </c>
      <c r="D17" s="219">
        <v>44927</v>
      </c>
      <c r="E17" s="220"/>
      <c r="F17" s="220"/>
      <c r="G17" s="221"/>
    </row>
    <row r="18" spans="1:9" s="41" customFormat="1" ht="39" customHeight="1">
      <c r="A18" s="237"/>
      <c r="B18" s="173"/>
      <c r="C18" s="81" t="s">
        <v>461</v>
      </c>
      <c r="D18" s="219">
        <v>45291</v>
      </c>
      <c r="E18" s="220"/>
      <c r="F18" s="220"/>
      <c r="G18" s="221"/>
      <c r="H18" s="42"/>
    </row>
    <row r="19" spans="1:9" s="41" customFormat="1" ht="58.5" customHeight="1">
      <c r="A19" s="129">
        <v>9</v>
      </c>
      <c r="B19" s="122" t="s">
        <v>617</v>
      </c>
      <c r="C19" s="222">
        <v>100</v>
      </c>
      <c r="D19" s="223"/>
      <c r="E19" s="223"/>
      <c r="F19" s="223"/>
      <c r="G19" s="224"/>
      <c r="H19" s="42"/>
    </row>
    <row r="20" spans="1:9" s="41" customFormat="1" ht="26.25" customHeight="1">
      <c r="A20" s="128">
        <v>10</v>
      </c>
      <c r="B20" s="121" t="s">
        <v>421</v>
      </c>
      <c r="C20" s="272" t="s">
        <v>14</v>
      </c>
      <c r="D20" s="273"/>
      <c r="E20" s="273"/>
      <c r="F20" s="273"/>
      <c r="G20" s="274"/>
    </row>
    <row r="21" spans="1:9" s="41" customFormat="1" ht="24" customHeight="1">
      <c r="A21" s="128">
        <v>11</v>
      </c>
      <c r="B21" s="121" t="s">
        <v>422</v>
      </c>
      <c r="C21" s="272" t="s">
        <v>437</v>
      </c>
      <c r="D21" s="273"/>
      <c r="E21" s="273"/>
      <c r="F21" s="273"/>
      <c r="G21" s="274"/>
    </row>
    <row r="22" spans="1:9" s="41" customFormat="1" ht="12" hidden="1" customHeight="1">
      <c r="A22" s="125">
        <v>12</v>
      </c>
      <c r="B22" s="121"/>
      <c r="C22" s="177" t="s">
        <v>462</v>
      </c>
      <c r="D22" s="252" t="s">
        <v>441</v>
      </c>
      <c r="E22" s="252"/>
      <c r="F22" s="252"/>
      <c r="G22" s="253" t="s">
        <v>442</v>
      </c>
      <c r="H22" s="253"/>
    </row>
    <row r="23" spans="1:9" s="41" customFormat="1" ht="12" hidden="1">
      <c r="A23" s="150"/>
      <c r="B23" s="122"/>
      <c r="C23" s="178"/>
      <c r="D23" s="43" t="s">
        <v>464</v>
      </c>
      <c r="E23" s="44" t="s">
        <v>465</v>
      </c>
      <c r="F23" s="43" t="s">
        <v>466</v>
      </c>
      <c r="G23" s="43" t="s">
        <v>464</v>
      </c>
      <c r="H23" s="44" t="s">
        <v>465</v>
      </c>
      <c r="I23" s="41" t="s">
        <v>472</v>
      </c>
    </row>
    <row r="24" spans="1:9" s="41" customFormat="1" ht="179.25" hidden="1" customHeight="1">
      <c r="A24" s="150"/>
      <c r="B24" s="122"/>
      <c r="C24" s="45"/>
      <c r="D24" s="46" t="s">
        <v>467</v>
      </c>
      <c r="E24" s="47" t="s">
        <v>468</v>
      </c>
      <c r="F24" s="46" t="s">
        <v>469</v>
      </c>
      <c r="G24" s="46" t="s">
        <v>470</v>
      </c>
      <c r="H24" s="47" t="s">
        <v>471</v>
      </c>
    </row>
    <row r="25" spans="1:9" s="41" customFormat="1" ht="12" hidden="1">
      <c r="A25" s="150"/>
      <c r="B25" s="122"/>
      <c r="C25" s="40" t="s">
        <v>445</v>
      </c>
      <c r="D25" s="48" t="e">
        <f>(#REF!*'wskaźniki POP_przeliczenie efek'!D6)/100</f>
        <v>#REF!</v>
      </c>
      <c r="E25" s="49" t="e">
        <f>(#REF!*'wskaźniki POP_przeliczenie efek'!E6)/100</f>
        <v>#REF!</v>
      </c>
      <c r="F25" s="50" t="e">
        <f>(#REF!*'wskaźniki POP_przeliczenie efek'!F6)/100</f>
        <v>#REF!</v>
      </c>
      <c r="G25" s="48" t="e">
        <f>(#REF!*'wskaźniki POP_przeliczenie efek'!D6)/100</f>
        <v>#REF!</v>
      </c>
      <c r="H25" s="49" t="e">
        <f>(#REF!*'wskaźniki POP_przeliczenie efek'!E6)/100</f>
        <v>#REF!</v>
      </c>
    </row>
    <row r="26" spans="1:9" s="41" customFormat="1" ht="12" hidden="1" customHeight="1">
      <c r="A26" s="150"/>
      <c r="B26" s="122"/>
      <c r="C26" s="40" t="s">
        <v>446</v>
      </c>
      <c r="D26" s="48" t="e">
        <f>(#REF!*'wskaźniki POP_przeliczenie efek'!D15)/100</f>
        <v>#REF!</v>
      </c>
      <c r="E26" s="49" t="e">
        <f>(#REF!*'wskaźniki POP_przeliczenie efek'!E15)/100</f>
        <v>#REF!</v>
      </c>
      <c r="F26" s="50" t="e">
        <f>(#REF!*'wskaźniki POP_przeliczenie efek'!F15)/100</f>
        <v>#REF!</v>
      </c>
      <c r="G26" s="48" t="e">
        <f>(#REF!*'wskaźniki POP_przeliczenie efek'!D7)/100</f>
        <v>#REF!</v>
      </c>
      <c r="H26" s="49" t="e">
        <f>(#REF!*'wskaźniki POP_przeliczenie efek'!E7)/100</f>
        <v>#REF!</v>
      </c>
    </row>
    <row r="27" spans="1:9" s="41" customFormat="1" ht="12" hidden="1">
      <c r="A27" s="150"/>
      <c r="B27" s="122"/>
      <c r="C27" s="40" t="s">
        <v>447</v>
      </c>
      <c r="D27" s="48" t="e">
        <f>(#REF!*'wskaźniki POP_przeliczenie efek'!D8)/100</f>
        <v>#REF!</v>
      </c>
      <c r="E27" s="49" t="e">
        <f>(#REF!*'wskaźniki POP_przeliczenie efek'!E8)/100</f>
        <v>#REF!</v>
      </c>
      <c r="F27" s="50" t="e">
        <f>(#REF!*'wskaźniki POP_przeliczenie efek'!F8)/100</f>
        <v>#REF!</v>
      </c>
      <c r="G27" s="48" t="e">
        <f>(#REF!*'wskaźniki POP_przeliczenie efek'!D8)/100</f>
        <v>#REF!</v>
      </c>
      <c r="H27" s="49" t="e">
        <f>(#REF!*'wskaźniki POP_przeliczenie efek'!E8)/100</f>
        <v>#REF!</v>
      </c>
    </row>
    <row r="28" spans="1:9" s="41" customFormat="1" ht="12" hidden="1">
      <c r="A28" s="150"/>
      <c r="B28" s="122"/>
      <c r="C28" s="40" t="s">
        <v>448</v>
      </c>
      <c r="D28" s="48" t="e">
        <f>(#REF!*'wskaźniki POP_przeliczenie efek'!D17)/100</f>
        <v>#REF!</v>
      </c>
      <c r="E28" s="49" t="e">
        <f>(#REF!*'wskaźniki POP_przeliczenie efek'!E17)/100</f>
        <v>#REF!</v>
      </c>
      <c r="F28" s="50" t="e">
        <f>(#REF!*'wskaźniki POP_przeliczenie efek'!F17)/100</f>
        <v>#REF!</v>
      </c>
      <c r="G28" s="48" t="e">
        <f>(#REF!*'wskaźniki POP_przeliczenie efek'!D9)/100</f>
        <v>#REF!</v>
      </c>
      <c r="H28" s="49" t="e">
        <f>(#REF!*'wskaźniki POP_przeliczenie efek'!E9)/100</f>
        <v>#REF!</v>
      </c>
    </row>
    <row r="29" spans="1:9" s="41" customFormat="1" ht="12" hidden="1">
      <c r="A29" s="150"/>
      <c r="B29" s="122"/>
      <c r="C29" s="40" t="s">
        <v>449</v>
      </c>
      <c r="D29" s="48" t="e">
        <f>(#REF!*'wskaźniki POP_przeliczenie efek'!D18)/100</f>
        <v>#REF!</v>
      </c>
      <c r="E29" s="49" t="e">
        <f>(#REF!*'wskaźniki POP_przeliczenie efek'!E18)/100</f>
        <v>#REF!</v>
      </c>
      <c r="F29" s="50" t="e">
        <f>(#REF!*'wskaźniki POP_przeliczenie efek'!F18)/100</f>
        <v>#REF!</v>
      </c>
      <c r="G29" s="48" t="e">
        <f>(#REF!*'wskaźniki POP_przeliczenie efek'!D10)/100</f>
        <v>#REF!</v>
      </c>
      <c r="H29" s="49" t="e">
        <f>(#REF!*'wskaźniki POP_przeliczenie efek'!E10)/100</f>
        <v>#REF!</v>
      </c>
    </row>
    <row r="30" spans="1:9" s="41" customFormat="1" ht="12" hidden="1">
      <c r="A30" s="150"/>
      <c r="B30" s="122"/>
      <c r="C30" s="40" t="s">
        <v>450</v>
      </c>
      <c r="D30" s="48" t="e">
        <f>(#REF!*'wskaźniki POP_przeliczenie efek'!D19)/100</f>
        <v>#REF!</v>
      </c>
      <c r="E30" s="49" t="e">
        <f>(#REF!*'wskaźniki POP_przeliczenie efek'!E19)/100</f>
        <v>#REF!</v>
      </c>
      <c r="F30" s="50" t="e">
        <f>(#REF!*'wskaźniki POP_przeliczenie efek'!F19)/100</f>
        <v>#REF!</v>
      </c>
      <c r="G30" s="48" t="e">
        <f>(#REF!*'wskaźniki POP_przeliczenie efek'!D11)/100</f>
        <v>#REF!</v>
      </c>
      <c r="H30" s="49" t="e">
        <f>(#REF!*'wskaźniki POP_przeliczenie efek'!E11)/100</f>
        <v>#REF!</v>
      </c>
    </row>
    <row r="31" spans="1:9" s="41" customFormat="1" ht="12" hidden="1">
      <c r="A31" s="150"/>
      <c r="B31" s="122"/>
      <c r="C31" s="40" t="s">
        <v>451</v>
      </c>
      <c r="D31" s="48" t="e">
        <f>(#REF!*'wskaźniki POP_przeliczenie efek'!D20)/100</f>
        <v>#REF!</v>
      </c>
      <c r="E31" s="49" t="e">
        <f>(#REF!*'wskaźniki POP_przeliczenie efek'!E20)/100</f>
        <v>#REF!</v>
      </c>
      <c r="F31" s="50" t="e">
        <f>(#REF!*'wskaźniki POP_przeliczenie efek'!F20)/100</f>
        <v>#REF!</v>
      </c>
      <c r="G31" s="48" t="e">
        <f>(#REF!*'wskaźniki POP_przeliczenie efek'!D12)/100</f>
        <v>#REF!</v>
      </c>
      <c r="H31" s="49" t="e">
        <f>(#REF!*'wskaźniki POP_przeliczenie efek'!E12)/100</f>
        <v>#REF!</v>
      </c>
    </row>
    <row r="32" spans="1:9" s="41" customFormat="1" ht="12" hidden="1">
      <c r="A32" s="150"/>
      <c r="B32" s="122"/>
      <c r="C32" s="40" t="s">
        <v>36</v>
      </c>
      <c r="D32" s="48" t="e">
        <f>(#REF!*'wskaźniki POP_przeliczenie efek'!D13)/100</f>
        <v>#REF!</v>
      </c>
      <c r="E32" s="49" t="e">
        <f>(#REF!*'wskaźniki POP_przeliczenie efek'!E13)/100</f>
        <v>#REF!</v>
      </c>
      <c r="F32" s="50" t="e">
        <f>(#REF!*'wskaźniki POP_przeliczenie efek'!F13)/100</f>
        <v>#REF!</v>
      </c>
      <c r="G32" s="48" t="e">
        <f>(#REF!*'wskaźniki POP_przeliczenie efek'!D13)/100</f>
        <v>#REF!</v>
      </c>
      <c r="H32" s="49" t="e">
        <f>(#REF!*'wskaźniki POP_przeliczenie efek'!E13)/100</f>
        <v>#REF!</v>
      </c>
    </row>
    <row r="33" spans="1:8" s="41" customFormat="1" ht="12" hidden="1">
      <c r="A33" s="150"/>
      <c r="B33" s="122"/>
      <c r="C33" s="40" t="s">
        <v>463</v>
      </c>
      <c r="D33" s="48" t="e">
        <f>(#REF!*'wskaźniki POP_przeliczenie efek'!D16)/100</f>
        <v>#REF!</v>
      </c>
      <c r="E33" s="49" t="e">
        <f>(#REF!*'wskaźniki POP_przeliczenie efek'!E16)/100</f>
        <v>#REF!</v>
      </c>
      <c r="F33" s="50" t="e">
        <f>(#REF!*'wskaźniki POP_przeliczenie efek'!F16)/100</f>
        <v>#REF!</v>
      </c>
      <c r="G33" s="48" t="e">
        <f>(#REF!*'wskaźniki POP_przeliczenie efek'!D14)/100</f>
        <v>#REF!</v>
      </c>
      <c r="H33" s="49" t="e">
        <f>(#REF!*'wskaźniki POP_przeliczenie efek'!E14)/100</f>
        <v>#REF!</v>
      </c>
    </row>
    <row r="34" spans="1:8" s="41" customFormat="1" ht="12" hidden="1">
      <c r="A34" s="150"/>
      <c r="B34" s="122"/>
      <c r="C34" s="40" t="s">
        <v>434</v>
      </c>
      <c r="D34" s="51"/>
      <c r="E34" s="47"/>
      <c r="F34" s="51"/>
      <c r="G34" s="51"/>
      <c r="H34" s="47"/>
    </row>
    <row r="35" spans="1:8" s="41" customFormat="1" ht="12" hidden="1">
      <c r="A35" s="150"/>
      <c r="B35" s="122"/>
      <c r="C35" s="52" t="s">
        <v>453</v>
      </c>
      <c r="D35" s="53" t="e">
        <f>SUM(D25:D34)</f>
        <v>#REF!</v>
      </c>
      <c r="E35" s="53" t="e">
        <f t="shared" ref="E35:H35" si="0">SUM(E25:E34)</f>
        <v>#REF!</v>
      </c>
      <c r="F35" s="54" t="e">
        <f t="shared" si="0"/>
        <v>#REF!</v>
      </c>
      <c r="G35" s="53" t="e">
        <f t="shared" si="0"/>
        <v>#REF!</v>
      </c>
      <c r="H35" s="53" t="e">
        <f t="shared" si="0"/>
        <v>#REF!</v>
      </c>
    </row>
    <row r="36" spans="1:8" s="41" customFormat="1" ht="65.25" customHeight="1">
      <c r="A36" s="233">
        <v>12</v>
      </c>
      <c r="B36" s="171" t="s">
        <v>555</v>
      </c>
      <c r="C36" s="70" t="s">
        <v>491</v>
      </c>
      <c r="D36" s="66" t="s">
        <v>507</v>
      </c>
      <c r="E36" s="66" t="s">
        <v>508</v>
      </c>
      <c r="F36" s="179" t="s">
        <v>509</v>
      </c>
      <c r="G36" s="270"/>
      <c r="H36" s="55"/>
    </row>
    <row r="37" spans="1:8" s="41" customFormat="1" ht="20.25" customHeight="1">
      <c r="A37" s="254"/>
      <c r="B37" s="279"/>
      <c r="C37" s="83" t="s">
        <v>502</v>
      </c>
      <c r="D37" s="77">
        <v>22</v>
      </c>
      <c r="E37" s="77">
        <v>22</v>
      </c>
      <c r="F37" s="222">
        <v>0</v>
      </c>
      <c r="G37" s="271"/>
      <c r="H37" s="55"/>
    </row>
    <row r="38" spans="1:8" s="41" customFormat="1" ht="24" customHeight="1">
      <c r="A38" s="254"/>
      <c r="B38" s="279"/>
      <c r="C38" s="83" t="s">
        <v>503</v>
      </c>
      <c r="D38" s="77">
        <v>0</v>
      </c>
      <c r="E38" s="77">
        <v>0</v>
      </c>
      <c r="F38" s="222">
        <v>0</v>
      </c>
      <c r="G38" s="271"/>
      <c r="H38" s="55"/>
    </row>
    <row r="39" spans="1:8" s="41" customFormat="1" ht="16.5" customHeight="1">
      <c r="A39" s="254"/>
      <c r="B39" s="279"/>
      <c r="C39" s="83" t="s">
        <v>504</v>
      </c>
      <c r="D39" s="77">
        <v>0</v>
      </c>
      <c r="E39" s="77">
        <v>0</v>
      </c>
      <c r="F39" s="222">
        <v>0</v>
      </c>
      <c r="G39" s="271"/>
      <c r="H39" s="55"/>
    </row>
    <row r="40" spans="1:8" s="41" customFormat="1" ht="20.25" customHeight="1">
      <c r="A40" s="254"/>
      <c r="B40" s="279"/>
      <c r="C40" s="83" t="s">
        <v>505</v>
      </c>
      <c r="D40" s="77">
        <v>0</v>
      </c>
      <c r="E40" s="77">
        <v>0</v>
      </c>
      <c r="F40" s="222">
        <v>0</v>
      </c>
      <c r="G40" s="271"/>
      <c r="H40" s="55"/>
    </row>
    <row r="41" spans="1:8" s="41" customFormat="1" ht="24" customHeight="1">
      <c r="A41" s="255"/>
      <c r="B41" s="280"/>
      <c r="C41" s="83" t="s">
        <v>506</v>
      </c>
      <c r="D41" s="77">
        <v>0</v>
      </c>
      <c r="E41" s="77">
        <v>0</v>
      </c>
      <c r="F41" s="222">
        <v>0</v>
      </c>
      <c r="G41" s="271"/>
      <c r="H41" s="55"/>
    </row>
    <row r="42" spans="1:8" s="41" customFormat="1" ht="24" customHeight="1">
      <c r="A42" s="60">
        <v>13</v>
      </c>
      <c r="B42" s="120" t="s">
        <v>618</v>
      </c>
      <c r="C42" s="256" t="s">
        <v>605</v>
      </c>
      <c r="D42" s="256"/>
      <c r="E42" s="256"/>
      <c r="F42" s="256"/>
      <c r="G42" s="256"/>
      <c r="H42" s="55"/>
    </row>
    <row r="43" spans="1:8" s="41" customFormat="1" ht="40.5" customHeight="1">
      <c r="A43" s="60">
        <v>14</v>
      </c>
      <c r="B43" s="120" t="s">
        <v>616</v>
      </c>
      <c r="C43" s="267">
        <f>SUM(D44:D49)</f>
        <v>0</v>
      </c>
      <c r="D43" s="267"/>
      <c r="E43" s="267"/>
      <c r="F43" s="267"/>
      <c r="G43" s="267"/>
    </row>
    <row r="44" spans="1:8" s="41" customFormat="1" ht="14.25" customHeight="1">
      <c r="A44" s="233">
        <v>15</v>
      </c>
      <c r="B44" s="257" t="s">
        <v>487</v>
      </c>
      <c r="C44" s="66" t="s">
        <v>601</v>
      </c>
      <c r="D44" s="77">
        <v>0</v>
      </c>
      <c r="E44" s="241"/>
      <c r="F44" s="200"/>
      <c r="G44" s="201"/>
      <c r="H44"/>
    </row>
    <row r="45" spans="1:8" s="41" customFormat="1" ht="14.25" customHeight="1">
      <c r="A45" s="254"/>
      <c r="B45" s="257"/>
      <c r="C45" s="66" t="s">
        <v>43</v>
      </c>
      <c r="D45" s="77">
        <v>0</v>
      </c>
      <c r="E45" s="275"/>
      <c r="F45" s="276"/>
      <c r="G45" s="277"/>
      <c r="H45"/>
    </row>
    <row r="46" spans="1:8" s="41" customFormat="1" ht="14.25" customHeight="1">
      <c r="A46" s="254"/>
      <c r="B46" s="257"/>
      <c r="C46" s="66" t="s">
        <v>42</v>
      </c>
      <c r="D46" s="77">
        <v>0</v>
      </c>
      <c r="E46" s="275"/>
      <c r="F46" s="276"/>
      <c r="G46" s="277"/>
      <c r="H46"/>
    </row>
    <row r="47" spans="1:8" s="41" customFormat="1" ht="14.25" customHeight="1">
      <c r="A47" s="254"/>
      <c r="B47" s="257"/>
      <c r="C47" s="66" t="s">
        <v>482</v>
      </c>
      <c r="D47" s="77">
        <v>0</v>
      </c>
      <c r="E47" s="275"/>
      <c r="F47" s="276"/>
      <c r="G47" s="277"/>
      <c r="H47"/>
    </row>
    <row r="48" spans="1:8" s="41" customFormat="1" ht="14.25" customHeight="1">
      <c r="A48" s="254"/>
      <c r="B48" s="257"/>
      <c r="C48" s="66" t="s">
        <v>483</v>
      </c>
      <c r="D48" s="77">
        <v>0</v>
      </c>
      <c r="E48" s="275"/>
      <c r="F48" s="276"/>
      <c r="G48" s="277"/>
      <c r="H48"/>
    </row>
    <row r="49" spans="1:8" s="41" customFormat="1" ht="14.25" customHeight="1">
      <c r="A49" s="255"/>
      <c r="B49" s="257"/>
      <c r="C49" s="66" t="s">
        <v>484</v>
      </c>
      <c r="D49" s="77">
        <v>0</v>
      </c>
      <c r="E49" s="278"/>
      <c r="F49" s="202"/>
      <c r="G49" s="203"/>
      <c r="H49"/>
    </row>
    <row r="50" spans="1:8" s="41" customFormat="1" ht="60" customHeight="1">
      <c r="A50" s="60">
        <v>16</v>
      </c>
      <c r="B50" s="120" t="s">
        <v>629</v>
      </c>
      <c r="C50" s="228">
        <v>0</v>
      </c>
      <c r="D50" s="228"/>
      <c r="E50" s="228"/>
      <c r="F50" s="228"/>
      <c r="G50" s="228"/>
    </row>
    <row r="51" spans="1:8" s="41" customFormat="1" ht="27.75" customHeight="1">
      <c r="A51" s="60">
        <v>17</v>
      </c>
      <c r="B51" s="120" t="s">
        <v>486</v>
      </c>
      <c r="C51" s="222" t="s">
        <v>670</v>
      </c>
      <c r="D51" s="223"/>
      <c r="E51" s="223"/>
      <c r="F51" s="223"/>
      <c r="G51" s="224"/>
    </row>
    <row r="52" spans="1:8" ht="15.75" thickBot="1"/>
    <row r="53" spans="1:8" ht="15" customHeight="1" thickBot="1">
      <c r="B53" s="136" t="s">
        <v>563</v>
      </c>
      <c r="C53" s="283" t="s">
        <v>562</v>
      </c>
      <c r="D53" s="284"/>
    </row>
    <row r="54" spans="1:8" ht="15.75" thickBot="1">
      <c r="B54" s="91" t="s">
        <v>475</v>
      </c>
      <c r="C54" s="281" t="s">
        <v>564</v>
      </c>
      <c r="D54" s="282"/>
    </row>
    <row r="55" spans="1:8" ht="15.75" thickBot="1">
      <c r="B55" s="91" t="s">
        <v>459</v>
      </c>
      <c r="C55" s="281" t="s">
        <v>565</v>
      </c>
      <c r="D55" s="282"/>
    </row>
  </sheetData>
  <mergeCells count="45">
    <mergeCell ref="C51:G51"/>
    <mergeCell ref="C42:G42"/>
    <mergeCell ref="C53:D53"/>
    <mergeCell ref="C54:D54"/>
    <mergeCell ref="C50:G50"/>
    <mergeCell ref="C55:D55"/>
    <mergeCell ref="A2:G2"/>
    <mergeCell ref="C3:G3"/>
    <mergeCell ref="C4:G4"/>
    <mergeCell ref="C5:G5"/>
    <mergeCell ref="C6:G6"/>
    <mergeCell ref="A7:A8"/>
    <mergeCell ref="B7:B8"/>
    <mergeCell ref="C7:G8"/>
    <mergeCell ref="C9:G9"/>
    <mergeCell ref="D17:G17"/>
    <mergeCell ref="D18:G18"/>
    <mergeCell ref="C20:G20"/>
    <mergeCell ref="A10:A14"/>
    <mergeCell ref="B10:B14"/>
    <mergeCell ref="C10:G14"/>
    <mergeCell ref="A15:A16"/>
    <mergeCell ref="B15:B16"/>
    <mergeCell ref="C15:G16"/>
    <mergeCell ref="C43:G43"/>
    <mergeCell ref="A44:A49"/>
    <mergeCell ref="B44:B49"/>
    <mergeCell ref="E44:G49"/>
    <mergeCell ref="B36:B41"/>
    <mergeCell ref="A36:A41"/>
    <mergeCell ref="F39:G39"/>
    <mergeCell ref="F40:G40"/>
    <mergeCell ref="F41:G41"/>
    <mergeCell ref="A17:A18"/>
    <mergeCell ref="B17:B18"/>
    <mergeCell ref="C19:G19"/>
    <mergeCell ref="H7:H8"/>
    <mergeCell ref="H10:H11"/>
    <mergeCell ref="F36:G36"/>
    <mergeCell ref="F37:G37"/>
    <mergeCell ref="F38:G38"/>
    <mergeCell ref="C21:G21"/>
    <mergeCell ref="C22:C23"/>
    <mergeCell ref="D22:F22"/>
    <mergeCell ref="G22:H22"/>
  </mergeCells>
  <dataValidations count="1">
    <dataValidation type="list" allowBlank="1" showInputMessage="1" showErrorMessage="1" sqref="C6:G6" xr:uid="{00000000-0002-0000-0300-000000000000}">
      <formula1>Nazwy_Gmin</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199"/>
  <sheetViews>
    <sheetView tabSelected="1" zoomScaleNormal="100" workbookViewId="0">
      <selection activeCell="H11" sqref="H11"/>
    </sheetView>
  </sheetViews>
  <sheetFormatPr defaultRowHeight="15"/>
  <cols>
    <col min="1" max="1" width="6.42578125" customWidth="1"/>
    <col min="2" max="2" width="19.28515625" customWidth="1"/>
    <col min="3" max="3" width="31.42578125" customWidth="1"/>
    <col min="4" max="4" width="27.42578125" customWidth="1"/>
    <col min="5" max="5" width="12.42578125" customWidth="1"/>
    <col min="6" max="6" width="10.42578125" customWidth="1"/>
    <col min="7" max="7" width="58.140625" customWidth="1"/>
    <col min="8" max="8" width="30.42578125" customWidth="1"/>
    <col min="9" max="9" width="21.5703125" customWidth="1"/>
    <col min="10" max="10" width="28.5703125" customWidth="1"/>
    <col min="11" max="11" width="17.7109375" customWidth="1"/>
    <col min="12" max="12" width="27" customWidth="1"/>
  </cols>
  <sheetData>
    <row r="1" spans="1:12">
      <c r="A1" s="1" t="s">
        <v>332</v>
      </c>
      <c r="C1" s="37" t="str">
        <f>IF('Tabela Informacyjna'!C12=0,"",'Tabela Informacyjna'!C12)</f>
        <v>Urząd Miejski</v>
      </c>
    </row>
    <row r="2" spans="1:12">
      <c r="A2" s="1" t="s">
        <v>333</v>
      </c>
      <c r="C2" s="37" t="str">
        <f>IF('Tabela Informacyjna'!C11=0,"",'Tabela Informacyjna'!C11)</f>
        <v xml:space="preserve">Strzelce Opolskie </v>
      </c>
      <c r="E2" s="37" t="str">
        <f>IF('Tabela Informacyjna'!D11=0,"",'Tabela Informacyjna'!D11)</f>
        <v>strzelecki</v>
      </c>
      <c r="F2" s="37"/>
    </row>
    <row r="3" spans="1:12">
      <c r="A3" s="286" t="s">
        <v>334</v>
      </c>
      <c r="B3" s="286"/>
      <c r="C3" s="286"/>
      <c r="D3" s="286"/>
      <c r="E3" s="36">
        <f>IF('Tabela Informacyjna'!C6=0,"",'Tabela Informacyjna'!C6)</f>
        <v>2023</v>
      </c>
      <c r="F3" s="36"/>
    </row>
    <row r="4" spans="1:12">
      <c r="A4" s="1" t="s">
        <v>331</v>
      </c>
      <c r="C4" s="37" t="str">
        <f>'Tabela Informacyjna'!C8:D8</f>
        <v>PL1602 strefa opolska</v>
      </c>
    </row>
    <row r="7" spans="1:12">
      <c r="A7" t="s">
        <v>523</v>
      </c>
    </row>
    <row r="8" spans="1:12" s="102" customFormat="1" ht="33.75" customHeight="1">
      <c r="A8" s="285" t="s">
        <v>416</v>
      </c>
      <c r="B8" s="285" t="s">
        <v>417</v>
      </c>
      <c r="C8" s="291" t="s">
        <v>418</v>
      </c>
      <c r="D8" s="285" t="s">
        <v>419</v>
      </c>
      <c r="E8" s="293" t="s">
        <v>420</v>
      </c>
      <c r="F8" s="260"/>
      <c r="G8" s="287" t="s">
        <v>423</v>
      </c>
      <c r="H8" s="288"/>
      <c r="I8" s="289" t="s">
        <v>424</v>
      </c>
      <c r="J8" s="285" t="s">
        <v>425</v>
      </c>
      <c r="K8" s="285" t="s">
        <v>526</v>
      </c>
      <c r="L8" s="285" t="s">
        <v>56</v>
      </c>
    </row>
    <row r="9" spans="1:12" s="102" customFormat="1" ht="53.25" customHeight="1">
      <c r="A9" s="285"/>
      <c r="B9" s="285"/>
      <c r="C9" s="292"/>
      <c r="D9" s="285"/>
      <c r="E9" s="294"/>
      <c r="F9" s="266"/>
      <c r="G9" s="104" t="s">
        <v>426</v>
      </c>
      <c r="H9" s="104" t="s">
        <v>588</v>
      </c>
      <c r="I9" s="290"/>
      <c r="J9" s="285"/>
      <c r="K9" s="285"/>
      <c r="L9" s="285"/>
    </row>
    <row r="10" spans="1:12" s="103" customFormat="1" ht="80.25" customHeight="1">
      <c r="A10" s="105"/>
      <c r="B10" s="107" t="s">
        <v>695</v>
      </c>
      <c r="C10" s="107" t="s">
        <v>603</v>
      </c>
      <c r="D10" s="107" t="s">
        <v>604</v>
      </c>
      <c r="E10" s="107" t="s">
        <v>524</v>
      </c>
      <c r="F10" s="107" t="s">
        <v>525</v>
      </c>
      <c r="G10" s="116" t="s">
        <v>589</v>
      </c>
      <c r="H10" s="101" t="s">
        <v>696</v>
      </c>
      <c r="I10" s="107" t="s">
        <v>427</v>
      </c>
      <c r="J10" s="107" t="s">
        <v>428</v>
      </c>
      <c r="K10" s="107" t="s">
        <v>429</v>
      </c>
      <c r="L10" s="106"/>
    </row>
    <row r="11" spans="1:12" s="1" customFormat="1" ht="100.5" customHeight="1">
      <c r="A11" s="2">
        <v>1</v>
      </c>
      <c r="B11" s="39" t="s">
        <v>384</v>
      </c>
      <c r="C11" s="2" t="str">
        <f>IFERROR(VLOOKUP(B11,'kody działań'!$A$109:$B$126,2,FALSE),"")</f>
        <v>Prowadzenie akcji informacyjnej o wymaganiach uchwały antysmogowej oraz niewłaściwego postępowania z odpadami</v>
      </c>
      <c r="D11" s="2" t="s">
        <v>671</v>
      </c>
      <c r="E11" s="155">
        <v>44939</v>
      </c>
      <c r="F11" s="155">
        <v>45288</v>
      </c>
      <c r="G11" s="39" t="s">
        <v>536</v>
      </c>
      <c r="H11" s="2">
        <v>92</v>
      </c>
      <c r="I11" s="2">
        <v>0</v>
      </c>
      <c r="J11" s="2" t="s">
        <v>485</v>
      </c>
      <c r="K11" s="2" t="s">
        <v>684</v>
      </c>
      <c r="L11" s="2"/>
    </row>
    <row r="12" spans="1:12" s="1" customFormat="1" ht="37.5" customHeight="1">
      <c r="A12" s="2">
        <v>2</v>
      </c>
      <c r="B12" s="39" t="s">
        <v>408</v>
      </c>
      <c r="C12" s="2" t="str">
        <f>IFERROR(VLOOKUP(B12,'kody działań'!$A$109:$B$126,2,FALSE),"")</f>
        <v>Aktualizacja bazy danych o jednostkach oświatowych i opiekuńczych</v>
      </c>
      <c r="D12" s="2" t="s">
        <v>680</v>
      </c>
      <c r="E12" s="155">
        <v>44927</v>
      </c>
      <c r="F12" s="155">
        <v>45291</v>
      </c>
      <c r="G12" s="39" t="s">
        <v>538</v>
      </c>
      <c r="H12" s="2">
        <v>1</v>
      </c>
      <c r="I12" s="2">
        <v>0</v>
      </c>
      <c r="J12" s="2" t="s">
        <v>485</v>
      </c>
      <c r="K12" s="2"/>
      <c r="L12" s="2"/>
    </row>
    <row r="13" spans="1:12" s="1" customFormat="1" ht="44.25" customHeight="1">
      <c r="A13" s="2">
        <v>3</v>
      </c>
      <c r="B13" s="39" t="s">
        <v>410</v>
      </c>
      <c r="C13" s="2" t="str">
        <f>IFERROR(VLOOKUP(B13,'kody działań'!$A$109:$B$126,2,FALSE),"")</f>
        <v>Aktualizacja bazy danych o podmiotach wykonujących działalność leczniczą w zakresie podstawowej opieki zdrowotnej</v>
      </c>
      <c r="D13" s="2" t="s">
        <v>681</v>
      </c>
      <c r="E13" s="155">
        <v>44927</v>
      </c>
      <c r="F13" s="155">
        <v>45291</v>
      </c>
      <c r="G13" s="39" t="s">
        <v>539</v>
      </c>
      <c r="H13" s="2">
        <v>1</v>
      </c>
      <c r="I13" s="2">
        <v>0</v>
      </c>
      <c r="J13" s="2" t="s">
        <v>485</v>
      </c>
      <c r="K13" s="2"/>
      <c r="L13" s="2"/>
    </row>
    <row r="14" spans="1:12" s="1" customFormat="1" ht="88.5" customHeight="1">
      <c r="A14" s="2">
        <v>4</v>
      </c>
      <c r="B14" s="39" t="s">
        <v>394</v>
      </c>
      <c r="C14" s="2" t="str">
        <f>IFERROR(VLOOKUP(B14,'kody działań'!$A$109:$B$126,2,FALSE),"")</f>
        <v>Kontrole instalacji spalania paliw stałych</v>
      </c>
      <c r="D14" s="2" t="s">
        <v>682</v>
      </c>
      <c r="E14" s="155">
        <v>45009</v>
      </c>
      <c r="F14" s="155">
        <v>45268</v>
      </c>
      <c r="G14" s="39" t="s">
        <v>536</v>
      </c>
      <c r="H14" s="2">
        <v>2</v>
      </c>
      <c r="I14" s="2">
        <v>0</v>
      </c>
      <c r="J14" s="2" t="s">
        <v>485</v>
      </c>
      <c r="K14" s="2">
        <v>0</v>
      </c>
      <c r="L14" s="2" t="s">
        <v>685</v>
      </c>
    </row>
    <row r="15" spans="1:12" s="1" customFormat="1" ht="77.25" customHeight="1">
      <c r="A15" s="2">
        <v>5</v>
      </c>
      <c r="B15" s="39" t="s">
        <v>382</v>
      </c>
      <c r="C15" s="2" t="str">
        <f>IFERROR(VLOOKUP(B15,'kody działań'!$A$109:$B$126,2,FALSE),"")</f>
        <v>Informacja o zagrożeniu złą jakością powietrza</v>
      </c>
      <c r="D15" s="2" t="s">
        <v>683</v>
      </c>
      <c r="E15" s="155">
        <v>45009</v>
      </c>
      <c r="F15" s="155">
        <v>45291</v>
      </c>
      <c r="G15" s="39" t="s">
        <v>536</v>
      </c>
      <c r="H15" s="2">
        <v>1</v>
      </c>
      <c r="I15" s="2">
        <v>0</v>
      </c>
      <c r="J15" s="2" t="s">
        <v>485</v>
      </c>
      <c r="K15" s="2">
        <v>0</v>
      </c>
      <c r="L15" s="2"/>
    </row>
    <row r="16" spans="1:12" s="1" customFormat="1" ht="11.25">
      <c r="A16" s="2">
        <v>6</v>
      </c>
      <c r="B16" s="39"/>
      <c r="C16" s="2"/>
      <c r="D16" s="2"/>
      <c r="E16" s="2"/>
      <c r="F16" s="2"/>
      <c r="G16" s="39"/>
      <c r="H16" s="2"/>
      <c r="I16" s="2"/>
      <c r="J16" s="2"/>
      <c r="K16" s="2"/>
      <c r="L16" s="2"/>
    </row>
    <row r="17" spans="1:12">
      <c r="A17" s="2">
        <v>7</v>
      </c>
      <c r="B17" s="39"/>
      <c r="C17" s="2"/>
      <c r="D17" s="2"/>
      <c r="E17" s="2"/>
      <c r="F17" s="2"/>
      <c r="G17" s="39"/>
      <c r="H17" s="2"/>
      <c r="I17" s="2"/>
      <c r="J17" s="2"/>
      <c r="K17" s="2"/>
      <c r="L17" s="2"/>
    </row>
    <row r="18" spans="1:12">
      <c r="A18" s="2">
        <v>8</v>
      </c>
      <c r="B18" s="39"/>
      <c r="C18" s="2" t="str">
        <f>IFERROR(VLOOKUP(B18,'kody działań'!$A$109:$B$126,2,FALSE),"")</f>
        <v/>
      </c>
      <c r="D18" s="2"/>
      <c r="E18" s="2"/>
      <c r="F18" s="2"/>
      <c r="G18" s="39"/>
      <c r="H18" s="2"/>
      <c r="I18" s="2"/>
      <c r="J18" s="2"/>
      <c r="K18" s="2"/>
      <c r="L18" s="2"/>
    </row>
    <row r="19" spans="1:12">
      <c r="A19" s="2">
        <v>9</v>
      </c>
      <c r="B19" s="39"/>
      <c r="C19" s="2" t="str">
        <f>IFERROR(VLOOKUP(B19,'kody działań'!$A$109:$B$126,2,FALSE),"")</f>
        <v/>
      </c>
      <c r="D19" s="2"/>
      <c r="E19" s="2"/>
      <c r="F19" s="2"/>
      <c r="G19" s="39"/>
      <c r="H19" s="2"/>
      <c r="I19" s="2"/>
      <c r="J19" s="2"/>
      <c r="K19" s="2"/>
      <c r="L19" s="2"/>
    </row>
    <row r="20" spans="1:12">
      <c r="A20" s="2">
        <v>10</v>
      </c>
      <c r="B20" s="39"/>
      <c r="C20" s="2" t="str">
        <f>IFERROR(VLOOKUP(B20,'kody działań'!$A$109:$B$126,2,FALSE),"")</f>
        <v/>
      </c>
      <c r="D20" s="2"/>
      <c r="E20" s="2"/>
      <c r="F20" s="2"/>
      <c r="G20" s="39"/>
      <c r="H20" s="2"/>
      <c r="I20" s="2"/>
      <c r="J20" s="2"/>
      <c r="K20" s="2"/>
      <c r="L20" s="2"/>
    </row>
    <row r="21" spans="1:12">
      <c r="A21" s="2">
        <v>11</v>
      </c>
      <c r="B21" s="39"/>
      <c r="C21" s="2" t="str">
        <f>IFERROR(VLOOKUP(B21,'kody działań'!$A$109:$B$126,2,FALSE),"")</f>
        <v/>
      </c>
      <c r="D21" s="2"/>
      <c r="E21" s="2"/>
      <c r="F21" s="2"/>
      <c r="G21" s="39"/>
      <c r="H21" s="2"/>
      <c r="I21" s="2"/>
      <c r="J21" s="2"/>
      <c r="K21" s="2"/>
      <c r="L21" s="2"/>
    </row>
    <row r="22" spans="1:12">
      <c r="A22" s="2">
        <v>12</v>
      </c>
      <c r="B22" s="39"/>
      <c r="C22" s="2" t="str">
        <f>IFERROR(VLOOKUP(B22,'kody działań'!$A$109:$B$126,2,FALSE),"")</f>
        <v/>
      </c>
      <c r="D22" s="2"/>
      <c r="E22" s="2"/>
      <c r="F22" s="2"/>
      <c r="G22" s="39"/>
      <c r="H22" s="2"/>
      <c r="I22" s="2"/>
      <c r="J22" s="2"/>
      <c r="K22" s="2"/>
      <c r="L22" s="2"/>
    </row>
    <row r="23" spans="1:12">
      <c r="A23" s="2">
        <v>13</v>
      </c>
      <c r="B23" s="39"/>
      <c r="C23" s="2" t="str">
        <f>IFERROR(VLOOKUP(B23,'kody działań'!$A$109:$B$126,2,FALSE),"")</f>
        <v/>
      </c>
      <c r="D23" s="2"/>
      <c r="E23" s="2"/>
      <c r="F23" s="2"/>
      <c r="G23" s="39"/>
      <c r="H23" s="2"/>
      <c r="I23" s="2"/>
      <c r="J23" s="2"/>
      <c r="K23" s="2"/>
      <c r="L23" s="2"/>
    </row>
    <row r="24" spans="1:12">
      <c r="A24" s="2">
        <v>14</v>
      </c>
      <c r="B24" s="39"/>
      <c r="C24" s="2" t="str">
        <f>IFERROR(VLOOKUP(B24,'kody działań'!$A$109:$B$126,2,FALSE),"")</f>
        <v/>
      </c>
      <c r="D24" s="2"/>
      <c r="E24" s="2"/>
      <c r="F24" s="2"/>
      <c r="G24" s="39"/>
      <c r="H24" s="2"/>
      <c r="I24" s="2"/>
      <c r="J24" s="2"/>
      <c r="K24" s="2"/>
      <c r="L24" s="2"/>
    </row>
    <row r="25" spans="1:12">
      <c r="A25" s="2">
        <v>15</v>
      </c>
      <c r="B25" s="39"/>
      <c r="C25" s="2" t="str">
        <f>IFERROR(VLOOKUP(B25,'kody działań'!$A$109:$B$126,2,FALSE),"")</f>
        <v/>
      </c>
      <c r="D25" s="2"/>
      <c r="E25" s="2"/>
      <c r="F25" s="2"/>
      <c r="G25" s="39"/>
      <c r="H25" s="2"/>
      <c r="I25" s="2"/>
      <c r="J25" s="2"/>
      <c r="K25" s="2"/>
      <c r="L25" s="2"/>
    </row>
    <row r="26" spans="1:12">
      <c r="A26" s="2">
        <v>16</v>
      </c>
      <c r="B26" s="39"/>
      <c r="C26" s="2" t="str">
        <f>IFERROR(VLOOKUP(B26,'kody działań'!$A$109:$B$126,2,FALSE),"")</f>
        <v/>
      </c>
      <c r="D26" s="2"/>
      <c r="E26" s="2"/>
      <c r="F26" s="2"/>
      <c r="G26" s="39"/>
      <c r="H26" s="2"/>
      <c r="I26" s="2"/>
      <c r="J26" s="2"/>
      <c r="K26" s="2"/>
      <c r="L26" s="2"/>
    </row>
    <row r="27" spans="1:12">
      <c r="A27" s="2">
        <v>17</v>
      </c>
      <c r="B27" s="39"/>
      <c r="C27" s="2" t="str">
        <f>IFERROR(VLOOKUP(B27,'kody działań'!$A$109:$B$126,2,FALSE),"")</f>
        <v/>
      </c>
      <c r="D27" s="2"/>
      <c r="E27" s="2"/>
      <c r="F27" s="2"/>
      <c r="G27" s="39"/>
      <c r="H27" s="2"/>
      <c r="I27" s="2"/>
      <c r="J27" s="2"/>
      <c r="K27" s="2"/>
      <c r="L27" s="2"/>
    </row>
    <row r="28" spans="1:12">
      <c r="A28" s="2">
        <v>18</v>
      </c>
      <c r="B28" s="39"/>
      <c r="C28" s="2" t="str">
        <f>IFERROR(VLOOKUP(B28,'kody działań'!$A$109:$B$126,2,FALSE),"")</f>
        <v/>
      </c>
      <c r="D28" s="2"/>
      <c r="E28" s="2"/>
      <c r="F28" s="2"/>
      <c r="G28" s="39"/>
      <c r="H28" s="2"/>
      <c r="I28" s="2"/>
      <c r="J28" s="2"/>
      <c r="K28" s="2"/>
      <c r="L28" s="2"/>
    </row>
    <row r="29" spans="1:12">
      <c r="A29" s="2">
        <v>19</v>
      </c>
      <c r="B29" s="39"/>
      <c r="C29" s="2" t="str">
        <f>IFERROR(VLOOKUP(B29,'kody działań'!$A$109:$B$126,2,FALSE),"")</f>
        <v/>
      </c>
      <c r="D29" s="2"/>
      <c r="E29" s="2"/>
      <c r="F29" s="2"/>
      <c r="G29" s="39"/>
      <c r="H29" s="2"/>
      <c r="I29" s="2"/>
      <c r="J29" s="2"/>
      <c r="K29" s="2"/>
      <c r="L29" s="2"/>
    </row>
    <row r="30" spans="1:12">
      <c r="A30" s="2">
        <v>20</v>
      </c>
      <c r="B30" s="39"/>
      <c r="C30" s="2" t="str">
        <f>IFERROR(VLOOKUP(B30,'kody działań'!$A$109:$B$126,2,FALSE),"")</f>
        <v/>
      </c>
      <c r="D30" s="2"/>
      <c r="E30" s="2"/>
      <c r="F30" s="2"/>
      <c r="G30" s="39"/>
      <c r="H30" s="2"/>
      <c r="I30" s="2"/>
      <c r="J30" s="2"/>
      <c r="K30" s="2"/>
      <c r="L30" s="2"/>
    </row>
    <row r="31" spans="1:12">
      <c r="A31" s="2">
        <v>21</v>
      </c>
      <c r="B31" s="39"/>
      <c r="C31" s="2" t="str">
        <f>IFERROR(VLOOKUP(B31,'kody działań'!$A$109:$B$126,2,FALSE),"")</f>
        <v/>
      </c>
      <c r="D31" s="2"/>
      <c r="E31" s="2"/>
      <c r="F31" s="2"/>
      <c r="G31" s="39"/>
      <c r="H31" s="2"/>
      <c r="I31" s="2"/>
      <c r="J31" s="2"/>
      <c r="K31" s="2"/>
      <c r="L31" s="2"/>
    </row>
    <row r="32" spans="1:12">
      <c r="A32" s="2">
        <v>22</v>
      </c>
      <c r="B32" s="39"/>
      <c r="C32" s="2" t="str">
        <f>IFERROR(VLOOKUP(B32,'kody działań'!$A$109:$B$126,2,FALSE),"")</f>
        <v/>
      </c>
      <c r="D32" s="2"/>
      <c r="E32" s="2"/>
      <c r="F32" s="2"/>
      <c r="G32" s="39"/>
      <c r="H32" s="2"/>
      <c r="I32" s="2"/>
      <c r="J32" s="2"/>
      <c r="K32" s="2"/>
      <c r="L32" s="2"/>
    </row>
    <row r="33" spans="1:12">
      <c r="A33" s="2">
        <v>23</v>
      </c>
      <c r="B33" s="39"/>
      <c r="C33" s="2" t="str">
        <f>IFERROR(VLOOKUP(B33,'kody działań'!$A$109:$B$126,2,FALSE),"")</f>
        <v/>
      </c>
      <c r="D33" s="2"/>
      <c r="E33" s="2"/>
      <c r="F33" s="2"/>
      <c r="G33" s="39"/>
      <c r="H33" s="2"/>
      <c r="I33" s="2"/>
      <c r="J33" s="2"/>
      <c r="K33" s="2"/>
      <c r="L33" s="2"/>
    </row>
    <row r="34" spans="1:12">
      <c r="A34" s="2">
        <v>24</v>
      </c>
      <c r="B34" s="39"/>
      <c r="C34" s="2" t="str">
        <f>IFERROR(VLOOKUP(B34,'kody działań'!$A$109:$B$126,2,FALSE),"")</f>
        <v/>
      </c>
      <c r="D34" s="2"/>
      <c r="E34" s="2"/>
      <c r="F34" s="2"/>
      <c r="G34" s="39"/>
      <c r="H34" s="2"/>
      <c r="I34" s="2"/>
      <c r="J34" s="2"/>
      <c r="K34" s="2"/>
      <c r="L34" s="2"/>
    </row>
    <row r="35" spans="1:12">
      <c r="A35" s="2">
        <v>25</v>
      </c>
      <c r="B35" s="39"/>
      <c r="C35" s="2" t="str">
        <f>IFERROR(VLOOKUP(B35,'kody działań'!$A$109:$B$126,2,FALSE),"")</f>
        <v/>
      </c>
      <c r="D35" s="2"/>
      <c r="E35" s="2"/>
      <c r="F35" s="2"/>
      <c r="G35" s="39"/>
      <c r="H35" s="2"/>
      <c r="I35" s="2"/>
      <c r="J35" s="2"/>
      <c r="K35" s="2"/>
      <c r="L35" s="2"/>
    </row>
    <row r="36" spans="1:12">
      <c r="A36" s="2">
        <v>26</v>
      </c>
      <c r="B36" s="39"/>
      <c r="C36" s="2" t="str">
        <f>IFERROR(VLOOKUP(B36,'kody działań'!$A$109:$B$126,2,FALSE),"")</f>
        <v/>
      </c>
      <c r="D36" s="2"/>
      <c r="E36" s="2"/>
      <c r="F36" s="2"/>
      <c r="G36" s="39"/>
      <c r="H36" s="2"/>
      <c r="I36" s="2"/>
      <c r="J36" s="2"/>
      <c r="K36" s="2"/>
      <c r="L36" s="2"/>
    </row>
    <row r="37" spans="1:12">
      <c r="A37" s="2">
        <v>27</v>
      </c>
      <c r="B37" s="39"/>
      <c r="C37" s="2" t="str">
        <f>IFERROR(VLOOKUP(B37,'kody działań'!$A$109:$B$126,2,FALSE),"")</f>
        <v/>
      </c>
      <c r="D37" s="2"/>
      <c r="E37" s="2"/>
      <c r="F37" s="2"/>
      <c r="G37" s="39"/>
      <c r="H37" s="2"/>
      <c r="I37" s="2"/>
      <c r="J37" s="2"/>
      <c r="K37" s="2"/>
      <c r="L37" s="2"/>
    </row>
    <row r="38" spans="1:12">
      <c r="A38" s="2">
        <v>28</v>
      </c>
      <c r="B38" s="39"/>
      <c r="C38" s="2" t="str">
        <f>IFERROR(VLOOKUP(B38,'kody działań'!$A$109:$B$126,2,FALSE),"")</f>
        <v/>
      </c>
      <c r="D38" s="2"/>
      <c r="E38" s="2"/>
      <c r="F38" s="2"/>
      <c r="G38" s="39"/>
      <c r="H38" s="2"/>
      <c r="I38" s="2"/>
      <c r="J38" s="2"/>
      <c r="K38" s="2"/>
      <c r="L38" s="2"/>
    </row>
    <row r="39" spans="1:12">
      <c r="A39" s="2">
        <v>29</v>
      </c>
      <c r="B39" s="39"/>
      <c r="C39" s="2" t="str">
        <f>IFERROR(VLOOKUP(B39,'kody działań'!$A$109:$B$126,2,FALSE),"")</f>
        <v/>
      </c>
      <c r="D39" s="2"/>
      <c r="E39" s="2"/>
      <c r="F39" s="2"/>
      <c r="G39" s="39"/>
      <c r="H39" s="2"/>
      <c r="I39" s="2"/>
      <c r="J39" s="2"/>
      <c r="K39" s="2"/>
      <c r="L39" s="2"/>
    </row>
    <row r="40" spans="1:12">
      <c r="A40" s="2">
        <v>30</v>
      </c>
      <c r="B40" s="39"/>
      <c r="C40" s="2" t="str">
        <f>IFERROR(VLOOKUP(B40,'kody działań'!$A$109:$B$126,2,FALSE),"")</f>
        <v/>
      </c>
      <c r="D40" s="2"/>
      <c r="E40" s="2"/>
      <c r="F40" s="2"/>
      <c r="G40" s="39"/>
      <c r="H40" s="2"/>
      <c r="I40" s="2"/>
      <c r="J40" s="2"/>
      <c r="K40" s="2"/>
      <c r="L40" s="2"/>
    </row>
    <row r="41" spans="1:12">
      <c r="A41" s="2">
        <v>31</v>
      </c>
      <c r="B41" s="39"/>
      <c r="C41" s="2" t="str">
        <f>IFERROR(VLOOKUP(B41,'kody działań'!$A$109:$B$126,2,FALSE),"")</f>
        <v/>
      </c>
      <c r="D41" s="2"/>
      <c r="E41" s="2"/>
      <c r="F41" s="2"/>
      <c r="G41" s="39"/>
      <c r="H41" s="2"/>
      <c r="I41" s="2"/>
      <c r="J41" s="2"/>
      <c r="K41" s="2"/>
      <c r="L41" s="2"/>
    </row>
    <row r="42" spans="1:12">
      <c r="A42" s="2">
        <v>32</v>
      </c>
      <c r="B42" s="39"/>
      <c r="C42" s="2" t="str">
        <f>IFERROR(VLOOKUP(B42,'kody działań'!$A$109:$B$126,2,FALSE),"")</f>
        <v/>
      </c>
      <c r="D42" s="2"/>
      <c r="E42" s="2"/>
      <c r="F42" s="2"/>
      <c r="G42" s="39"/>
      <c r="H42" s="2"/>
      <c r="I42" s="2"/>
      <c r="J42" s="2"/>
      <c r="K42" s="2"/>
      <c r="L42" s="2"/>
    </row>
    <row r="43" spans="1:12">
      <c r="A43" s="2">
        <v>33</v>
      </c>
      <c r="B43" s="39"/>
      <c r="C43" s="2" t="str">
        <f>IFERROR(VLOOKUP(B43,'kody działań'!$A$109:$B$126,2,FALSE),"")</f>
        <v/>
      </c>
      <c r="D43" s="2"/>
      <c r="E43" s="2"/>
      <c r="F43" s="2"/>
      <c r="G43" s="39"/>
      <c r="H43" s="2"/>
      <c r="I43" s="2"/>
      <c r="J43" s="2"/>
      <c r="K43" s="2"/>
      <c r="L43" s="2"/>
    </row>
    <row r="44" spans="1:12">
      <c r="A44" s="2">
        <v>34</v>
      </c>
      <c r="B44" s="39"/>
      <c r="C44" s="2" t="str">
        <f>IFERROR(VLOOKUP(B44,'kody działań'!$A$109:$B$126,2,FALSE),"")</f>
        <v/>
      </c>
      <c r="D44" s="2"/>
      <c r="E44" s="2"/>
      <c r="F44" s="2"/>
      <c r="G44" s="39"/>
      <c r="H44" s="2"/>
      <c r="I44" s="2"/>
      <c r="J44" s="2"/>
      <c r="K44" s="2"/>
      <c r="L44" s="2"/>
    </row>
    <row r="45" spans="1:12">
      <c r="A45" s="2">
        <v>35</v>
      </c>
      <c r="B45" s="39"/>
      <c r="C45" s="2" t="str">
        <f>IFERROR(VLOOKUP(B45,'kody działań'!$A$109:$B$126,2,FALSE),"")</f>
        <v/>
      </c>
      <c r="D45" s="2"/>
      <c r="E45" s="2"/>
      <c r="F45" s="2"/>
      <c r="G45" s="39"/>
      <c r="H45" s="2"/>
      <c r="I45" s="2"/>
      <c r="J45" s="2"/>
      <c r="K45" s="2"/>
      <c r="L45" s="2"/>
    </row>
    <row r="46" spans="1:12">
      <c r="A46" s="2">
        <v>36</v>
      </c>
      <c r="B46" s="39"/>
      <c r="C46" s="2" t="str">
        <f>IFERROR(VLOOKUP(B46,'kody działań'!$A$109:$B$126,2,FALSE),"")</f>
        <v/>
      </c>
      <c r="D46" s="2"/>
      <c r="E46" s="2"/>
      <c r="F46" s="2"/>
      <c r="G46" s="39"/>
      <c r="H46" s="2"/>
      <c r="I46" s="2"/>
      <c r="J46" s="2"/>
      <c r="K46" s="2"/>
      <c r="L46" s="2"/>
    </row>
    <row r="47" spans="1:12">
      <c r="A47" s="2">
        <v>37</v>
      </c>
      <c r="B47" s="39"/>
      <c r="C47" s="2" t="str">
        <f>IFERROR(VLOOKUP(B47,'kody działań'!$A$109:$B$126,2,FALSE),"")</f>
        <v/>
      </c>
      <c r="D47" s="2"/>
      <c r="E47" s="2"/>
      <c r="F47" s="2"/>
      <c r="G47" s="39"/>
      <c r="H47" s="2"/>
      <c r="I47" s="2"/>
      <c r="J47" s="2"/>
      <c r="K47" s="2"/>
      <c r="L47" s="2"/>
    </row>
    <row r="48" spans="1:12">
      <c r="A48" s="2">
        <v>38</v>
      </c>
      <c r="B48" s="39"/>
      <c r="C48" s="2" t="str">
        <f>IFERROR(VLOOKUP(B48,'kody działań'!$A$109:$B$126,2,FALSE),"")</f>
        <v/>
      </c>
      <c r="D48" s="2"/>
      <c r="E48" s="2"/>
      <c r="F48" s="2"/>
      <c r="G48" s="39"/>
      <c r="H48" s="2"/>
      <c r="I48" s="2"/>
      <c r="J48" s="2"/>
      <c r="K48" s="2"/>
      <c r="L48" s="2"/>
    </row>
    <row r="49" spans="1:12">
      <c r="A49" s="2">
        <v>39</v>
      </c>
      <c r="B49" s="39"/>
      <c r="C49" s="2" t="str">
        <f>IFERROR(VLOOKUP(B49,'kody działań'!$A$109:$B$126,2,FALSE),"")</f>
        <v/>
      </c>
      <c r="D49" s="2"/>
      <c r="E49" s="2"/>
      <c r="F49" s="2"/>
      <c r="G49" s="39"/>
      <c r="H49" s="2"/>
      <c r="I49" s="2"/>
      <c r="J49" s="2"/>
      <c r="K49" s="2"/>
      <c r="L49" s="2"/>
    </row>
    <row r="50" spans="1:12">
      <c r="A50" s="2">
        <v>40</v>
      </c>
      <c r="B50" s="39"/>
      <c r="C50" s="2" t="str">
        <f>IFERROR(VLOOKUP(B50,'kody działań'!$A$109:$B$126,2,FALSE),"")</f>
        <v/>
      </c>
      <c r="D50" s="2"/>
      <c r="E50" s="2"/>
      <c r="F50" s="2"/>
      <c r="G50" s="39"/>
      <c r="H50" s="2"/>
      <c r="I50" s="2"/>
      <c r="J50" s="2"/>
      <c r="K50" s="2"/>
      <c r="L50" s="2"/>
    </row>
    <row r="51" spans="1:12">
      <c r="A51" s="2">
        <v>41</v>
      </c>
      <c r="B51" s="39"/>
      <c r="C51" s="2" t="str">
        <f>IFERROR(VLOOKUP(B51,'kody działań'!$A$109:$B$126,2,FALSE),"")</f>
        <v/>
      </c>
      <c r="D51" s="2"/>
      <c r="E51" s="2"/>
      <c r="F51" s="2"/>
      <c r="G51" s="39"/>
      <c r="H51" s="2"/>
      <c r="I51" s="2"/>
      <c r="J51" s="2"/>
      <c r="K51" s="2"/>
      <c r="L51" s="2"/>
    </row>
    <row r="52" spans="1:12">
      <c r="A52" s="2">
        <v>42</v>
      </c>
      <c r="B52" s="39"/>
      <c r="C52" s="2" t="str">
        <f>IFERROR(VLOOKUP(B52,'kody działań'!$A$109:$B$126,2,FALSE),"")</f>
        <v/>
      </c>
      <c r="D52" s="2"/>
      <c r="E52" s="2"/>
      <c r="F52" s="2"/>
      <c r="G52" s="39"/>
      <c r="H52" s="2"/>
      <c r="I52" s="2"/>
      <c r="J52" s="2"/>
      <c r="K52" s="2"/>
      <c r="L52" s="2"/>
    </row>
    <row r="53" spans="1:12">
      <c r="A53" s="2">
        <v>43</v>
      </c>
      <c r="B53" s="39"/>
      <c r="C53" s="2" t="str">
        <f>IFERROR(VLOOKUP(B53,'kody działań'!$A$109:$B$126,2,FALSE),"")</f>
        <v/>
      </c>
      <c r="D53" s="2"/>
      <c r="E53" s="2"/>
      <c r="F53" s="2"/>
      <c r="G53" s="39"/>
      <c r="H53" s="2"/>
      <c r="I53" s="2"/>
      <c r="J53" s="2"/>
      <c r="K53" s="2"/>
      <c r="L53" s="2"/>
    </row>
    <row r="54" spans="1:12">
      <c r="A54" s="2">
        <v>44</v>
      </c>
      <c r="B54" s="39"/>
      <c r="C54" s="2" t="str">
        <f>IFERROR(VLOOKUP(B54,'kody działań'!$A$109:$B$126,2,FALSE),"")</f>
        <v/>
      </c>
      <c r="D54" s="2"/>
      <c r="E54" s="2"/>
      <c r="F54" s="2"/>
      <c r="G54" s="39"/>
      <c r="H54" s="2"/>
      <c r="I54" s="2"/>
      <c r="J54" s="2"/>
      <c r="K54" s="2"/>
      <c r="L54" s="2"/>
    </row>
    <row r="55" spans="1:12">
      <c r="A55" s="2">
        <v>45</v>
      </c>
      <c r="B55" s="39"/>
      <c r="C55" s="2" t="str">
        <f>IFERROR(VLOOKUP(B55,'kody działań'!$A$109:$B$126,2,FALSE),"")</f>
        <v/>
      </c>
      <c r="D55" s="2"/>
      <c r="E55" s="2"/>
      <c r="F55" s="2"/>
      <c r="G55" s="39"/>
      <c r="H55" s="2"/>
      <c r="I55" s="2"/>
      <c r="J55" s="2"/>
      <c r="K55" s="2"/>
      <c r="L55" s="2"/>
    </row>
    <row r="56" spans="1:12">
      <c r="A56" s="2">
        <v>46</v>
      </c>
      <c r="B56" s="39"/>
      <c r="C56" s="2" t="str">
        <f>IFERROR(VLOOKUP(B56,'kody działań'!$A$109:$B$126,2,FALSE),"")</f>
        <v/>
      </c>
      <c r="D56" s="2"/>
      <c r="E56" s="2"/>
      <c r="F56" s="2"/>
      <c r="G56" s="39"/>
      <c r="H56" s="2"/>
      <c r="I56" s="2"/>
      <c r="J56" s="2"/>
      <c r="K56" s="2"/>
      <c r="L56" s="2"/>
    </row>
    <row r="57" spans="1:12">
      <c r="A57" s="2">
        <v>47</v>
      </c>
      <c r="B57" s="39"/>
      <c r="C57" s="2" t="str">
        <f>IFERROR(VLOOKUP(B57,'kody działań'!$A$109:$B$126,2,FALSE),"")</f>
        <v/>
      </c>
      <c r="D57" s="2"/>
      <c r="E57" s="2"/>
      <c r="F57" s="2"/>
      <c r="G57" s="39"/>
      <c r="H57" s="2"/>
      <c r="I57" s="2"/>
      <c r="J57" s="2"/>
      <c r="K57" s="2"/>
      <c r="L57" s="2"/>
    </row>
    <row r="58" spans="1:12">
      <c r="A58" s="2">
        <v>48</v>
      </c>
      <c r="B58" s="39"/>
      <c r="C58" s="2" t="str">
        <f>IFERROR(VLOOKUP(B58,'kody działań'!$A$109:$B$126,2,FALSE),"")</f>
        <v/>
      </c>
      <c r="D58" s="2"/>
      <c r="E58" s="2"/>
      <c r="F58" s="2"/>
      <c r="G58" s="39"/>
      <c r="H58" s="2"/>
      <c r="I58" s="2"/>
      <c r="J58" s="2"/>
      <c r="K58" s="2"/>
      <c r="L58" s="2"/>
    </row>
    <row r="59" spans="1:12">
      <c r="A59" s="2">
        <v>49</v>
      </c>
      <c r="B59" s="39"/>
      <c r="C59" s="2" t="str">
        <f>IFERROR(VLOOKUP(B59,'kody działań'!$A$109:$B$126,2,FALSE),"")</f>
        <v/>
      </c>
      <c r="D59" s="2"/>
      <c r="E59" s="2"/>
      <c r="F59" s="2"/>
      <c r="G59" s="39"/>
      <c r="H59" s="2"/>
      <c r="I59" s="2"/>
      <c r="J59" s="2"/>
      <c r="K59" s="2"/>
      <c r="L59" s="2"/>
    </row>
    <row r="60" spans="1:12">
      <c r="A60" s="2">
        <v>50</v>
      </c>
      <c r="B60" s="39"/>
      <c r="C60" s="2" t="str">
        <f>IFERROR(VLOOKUP(B60,'kody działań'!$A$109:$B$126,2,FALSE),"")</f>
        <v/>
      </c>
      <c r="D60" s="2"/>
      <c r="E60" s="2"/>
      <c r="F60" s="2"/>
      <c r="G60" s="39"/>
      <c r="H60" s="2"/>
      <c r="I60" s="2"/>
      <c r="J60" s="2"/>
      <c r="K60" s="2"/>
      <c r="L60" s="2"/>
    </row>
    <row r="61" spans="1:12">
      <c r="A61" s="2">
        <v>51</v>
      </c>
      <c r="B61" s="39"/>
      <c r="C61" s="2" t="str">
        <f>IFERROR(VLOOKUP(B61,'kody działań'!$A$109:$B$126,2,FALSE),"")</f>
        <v/>
      </c>
      <c r="D61" s="2"/>
      <c r="E61" s="2"/>
      <c r="F61" s="2"/>
      <c r="G61" s="39"/>
      <c r="H61" s="2"/>
      <c r="I61" s="2"/>
      <c r="J61" s="2"/>
      <c r="K61" s="2"/>
      <c r="L61" s="2"/>
    </row>
    <row r="62" spans="1:12">
      <c r="A62" s="2">
        <v>52</v>
      </c>
      <c r="B62" s="39"/>
      <c r="C62" s="2" t="str">
        <f>IFERROR(VLOOKUP(B62,'kody działań'!$A$109:$B$126,2,FALSE),"")</f>
        <v/>
      </c>
      <c r="D62" s="2"/>
      <c r="E62" s="2"/>
      <c r="F62" s="2"/>
      <c r="G62" s="39"/>
      <c r="H62" s="2"/>
      <c r="I62" s="2"/>
      <c r="J62" s="2"/>
      <c r="K62" s="2"/>
      <c r="L62" s="2"/>
    </row>
    <row r="63" spans="1:12">
      <c r="A63" s="2">
        <v>53</v>
      </c>
      <c r="B63" s="39"/>
      <c r="C63" s="2" t="str">
        <f>IFERROR(VLOOKUP(B63,'kody działań'!$A$109:$B$126,2,FALSE),"")</f>
        <v/>
      </c>
      <c r="D63" s="2"/>
      <c r="E63" s="2"/>
      <c r="F63" s="2"/>
      <c r="G63" s="39"/>
      <c r="H63" s="2"/>
      <c r="I63" s="2"/>
      <c r="J63" s="2"/>
      <c r="K63" s="2"/>
      <c r="L63" s="2"/>
    </row>
    <row r="64" spans="1:12">
      <c r="A64" s="2">
        <v>54</v>
      </c>
      <c r="B64" s="39"/>
      <c r="C64" s="2" t="str">
        <f>IFERROR(VLOOKUP(B64,'kody działań'!$A$109:$B$126,2,FALSE),"")</f>
        <v/>
      </c>
      <c r="D64" s="2"/>
      <c r="E64" s="2"/>
      <c r="F64" s="2"/>
      <c r="G64" s="39"/>
      <c r="H64" s="2"/>
      <c r="I64" s="2"/>
      <c r="J64" s="2"/>
      <c r="K64" s="2"/>
      <c r="L64" s="2"/>
    </row>
    <row r="65" spans="1:12">
      <c r="A65" s="2">
        <v>55</v>
      </c>
      <c r="B65" s="39"/>
      <c r="C65" s="2" t="str">
        <f>IFERROR(VLOOKUP(B65,'kody działań'!$A$109:$B$126,2,FALSE),"")</f>
        <v/>
      </c>
      <c r="D65" s="2"/>
      <c r="E65" s="2"/>
      <c r="F65" s="2"/>
      <c r="G65" s="39"/>
      <c r="H65" s="2"/>
      <c r="I65" s="2"/>
      <c r="J65" s="2"/>
      <c r="K65" s="2"/>
      <c r="L65" s="2"/>
    </row>
    <row r="66" spans="1:12">
      <c r="A66" s="2">
        <v>56</v>
      </c>
      <c r="B66" s="39"/>
      <c r="C66" s="2" t="str">
        <f>IFERROR(VLOOKUP(B66,'kody działań'!$A$109:$B$126,2,FALSE),"")</f>
        <v/>
      </c>
      <c r="D66" s="2"/>
      <c r="E66" s="2"/>
      <c r="F66" s="2"/>
      <c r="G66" s="39"/>
      <c r="H66" s="2"/>
      <c r="I66" s="2"/>
      <c r="J66" s="2"/>
      <c r="K66" s="2"/>
      <c r="L66" s="2"/>
    </row>
    <row r="67" spans="1:12">
      <c r="A67" s="2">
        <v>57</v>
      </c>
      <c r="B67" s="39"/>
      <c r="C67" s="2" t="str">
        <f>IFERROR(VLOOKUP(B67,'kody działań'!$A$109:$B$126,2,FALSE),"")</f>
        <v/>
      </c>
      <c r="D67" s="2"/>
      <c r="E67" s="2"/>
      <c r="F67" s="2"/>
      <c r="G67" s="39"/>
      <c r="H67" s="2"/>
      <c r="I67" s="2"/>
      <c r="J67" s="2"/>
      <c r="K67" s="2"/>
      <c r="L67" s="2"/>
    </row>
    <row r="68" spans="1:12">
      <c r="A68" s="2">
        <v>58</v>
      </c>
      <c r="B68" s="39"/>
      <c r="C68" s="2" t="str">
        <f>IFERROR(VLOOKUP(B68,'kody działań'!$A$109:$B$126,2,FALSE),"")</f>
        <v/>
      </c>
      <c r="D68" s="2"/>
      <c r="E68" s="2"/>
      <c r="F68" s="2"/>
      <c r="G68" s="39"/>
      <c r="H68" s="2"/>
      <c r="I68" s="2"/>
      <c r="J68" s="2"/>
      <c r="K68" s="2"/>
      <c r="L68" s="2"/>
    </row>
    <row r="69" spans="1:12">
      <c r="A69" s="2">
        <v>59</v>
      </c>
      <c r="B69" s="39"/>
      <c r="C69" s="2" t="str">
        <f>IFERROR(VLOOKUP(B69,'kody działań'!$A$109:$B$126,2,FALSE),"")</f>
        <v/>
      </c>
      <c r="D69" s="2"/>
      <c r="E69" s="2"/>
      <c r="F69" s="2"/>
      <c r="G69" s="39"/>
      <c r="H69" s="2"/>
      <c r="I69" s="2"/>
      <c r="J69" s="2"/>
      <c r="K69" s="2"/>
      <c r="L69" s="2"/>
    </row>
    <row r="70" spans="1:12">
      <c r="A70" s="2">
        <v>60</v>
      </c>
      <c r="B70" s="39"/>
      <c r="C70" s="2" t="str">
        <f>IFERROR(VLOOKUP(B70,'kody działań'!$A$109:$B$126,2,FALSE),"")</f>
        <v/>
      </c>
      <c r="D70" s="2"/>
      <c r="E70" s="2"/>
      <c r="F70" s="2"/>
      <c r="G70" s="39"/>
      <c r="H70" s="2"/>
      <c r="I70" s="2"/>
      <c r="J70" s="2"/>
      <c r="K70" s="2"/>
      <c r="L70" s="2"/>
    </row>
    <row r="71" spans="1:12">
      <c r="A71" s="2">
        <v>61</v>
      </c>
      <c r="B71" s="39"/>
      <c r="C71" s="2" t="str">
        <f>IFERROR(VLOOKUP(B71,'kody działań'!$A$109:$B$126,2,FALSE),"")</f>
        <v/>
      </c>
      <c r="D71" s="2"/>
      <c r="E71" s="2"/>
      <c r="F71" s="2"/>
      <c r="G71" s="39"/>
      <c r="H71" s="2"/>
      <c r="I71" s="2"/>
      <c r="J71" s="2"/>
      <c r="K71" s="2"/>
      <c r="L71" s="2"/>
    </row>
    <row r="72" spans="1:12">
      <c r="A72" s="2">
        <v>62</v>
      </c>
      <c r="B72" s="39"/>
      <c r="C72" s="2" t="str">
        <f>IFERROR(VLOOKUP(B72,'kody działań'!$A$109:$B$126,2,FALSE),"")</f>
        <v/>
      </c>
      <c r="D72" s="2"/>
      <c r="E72" s="2"/>
      <c r="F72" s="2"/>
      <c r="G72" s="39"/>
      <c r="H72" s="2"/>
      <c r="I72" s="2"/>
      <c r="J72" s="2"/>
      <c r="K72" s="2"/>
      <c r="L72" s="2"/>
    </row>
    <row r="73" spans="1:12">
      <c r="A73" s="2">
        <v>63</v>
      </c>
      <c r="B73" s="39"/>
      <c r="C73" s="2" t="str">
        <f>IFERROR(VLOOKUP(B73,'kody działań'!$A$109:$B$126,2,FALSE),"")</f>
        <v/>
      </c>
      <c r="D73" s="2"/>
      <c r="E73" s="2"/>
      <c r="F73" s="2"/>
      <c r="G73" s="39"/>
      <c r="H73" s="2"/>
      <c r="I73" s="2"/>
      <c r="J73" s="2"/>
      <c r="K73" s="2"/>
      <c r="L73" s="2"/>
    </row>
    <row r="74" spans="1:12">
      <c r="A74" s="2">
        <v>64</v>
      </c>
      <c r="B74" s="39"/>
      <c r="C74" s="2" t="str">
        <f>IFERROR(VLOOKUP(B74,'kody działań'!$A$109:$B$126,2,FALSE),"")</f>
        <v/>
      </c>
      <c r="D74" s="2"/>
      <c r="E74" s="2"/>
      <c r="F74" s="2"/>
      <c r="G74" s="39"/>
      <c r="H74" s="2"/>
      <c r="I74" s="2"/>
      <c r="J74" s="2"/>
      <c r="K74" s="2"/>
      <c r="L74" s="2"/>
    </row>
    <row r="75" spans="1:12">
      <c r="A75" s="2">
        <v>65</v>
      </c>
      <c r="B75" s="39"/>
      <c r="C75" s="2" t="str">
        <f>IFERROR(VLOOKUP(B75,'kody działań'!$A$109:$B$126,2,FALSE),"")</f>
        <v/>
      </c>
      <c r="D75" s="2"/>
      <c r="E75" s="2"/>
      <c r="F75" s="2"/>
      <c r="G75" s="39"/>
      <c r="H75" s="2"/>
      <c r="I75" s="2"/>
      <c r="J75" s="2"/>
      <c r="K75" s="2"/>
      <c r="L75" s="2"/>
    </row>
    <row r="76" spans="1:12">
      <c r="A76" s="2">
        <v>66</v>
      </c>
      <c r="B76" s="39"/>
      <c r="C76" s="2" t="str">
        <f>IFERROR(VLOOKUP(B76,'kody działań'!$A$109:$B$126,2,FALSE),"")</f>
        <v/>
      </c>
      <c r="D76" s="2"/>
      <c r="E76" s="2"/>
      <c r="F76" s="2"/>
      <c r="G76" s="39"/>
      <c r="H76" s="2"/>
      <c r="I76" s="2"/>
      <c r="J76" s="2"/>
      <c r="K76" s="2"/>
      <c r="L76" s="2"/>
    </row>
    <row r="77" spans="1:12">
      <c r="A77" s="2">
        <v>67</v>
      </c>
      <c r="B77" s="39"/>
      <c r="C77" s="2" t="str">
        <f>IFERROR(VLOOKUP(B77,'kody działań'!$A$109:$B$126,2,FALSE),"")</f>
        <v/>
      </c>
      <c r="D77" s="2"/>
      <c r="E77" s="2"/>
      <c r="F77" s="2"/>
      <c r="G77" s="39"/>
      <c r="H77" s="2"/>
      <c r="I77" s="2"/>
      <c r="J77" s="2"/>
      <c r="K77" s="2"/>
      <c r="L77" s="2"/>
    </row>
    <row r="78" spans="1:12">
      <c r="A78" s="2">
        <v>68</v>
      </c>
      <c r="B78" s="39"/>
      <c r="C78" s="2" t="str">
        <f>IFERROR(VLOOKUP(B78,'kody działań'!$A$109:$B$126,2,FALSE),"")</f>
        <v/>
      </c>
      <c r="D78" s="2"/>
      <c r="E78" s="2"/>
      <c r="F78" s="2"/>
      <c r="G78" s="39"/>
      <c r="H78" s="2"/>
      <c r="I78" s="2"/>
      <c r="J78" s="2"/>
      <c r="K78" s="2"/>
      <c r="L78" s="2"/>
    </row>
    <row r="79" spans="1:12">
      <c r="A79" s="2">
        <v>69</v>
      </c>
      <c r="B79" s="39"/>
      <c r="C79" s="2" t="str">
        <f>IFERROR(VLOOKUP(B79,'kody działań'!$A$109:$B$126,2,FALSE),"")</f>
        <v/>
      </c>
      <c r="D79" s="2"/>
      <c r="E79" s="2"/>
      <c r="F79" s="2"/>
      <c r="G79" s="39"/>
      <c r="H79" s="2"/>
      <c r="I79" s="2"/>
      <c r="J79" s="2"/>
      <c r="K79" s="2"/>
      <c r="L79" s="2"/>
    </row>
    <row r="80" spans="1:12">
      <c r="A80" s="2">
        <v>70</v>
      </c>
      <c r="B80" s="39"/>
      <c r="C80" s="2" t="str">
        <f>IFERROR(VLOOKUP(B80,'kody działań'!$A$109:$B$126,2,FALSE),"")</f>
        <v/>
      </c>
      <c r="D80" s="2"/>
      <c r="E80" s="2"/>
      <c r="F80" s="2"/>
      <c r="G80" s="39"/>
      <c r="H80" s="2"/>
      <c r="I80" s="2"/>
      <c r="J80" s="2"/>
      <c r="K80" s="2"/>
      <c r="L80" s="2"/>
    </row>
    <row r="81" spans="1:12">
      <c r="A81" s="2">
        <v>71</v>
      </c>
      <c r="B81" s="39"/>
      <c r="C81" s="2" t="str">
        <f>IFERROR(VLOOKUP(B81,'kody działań'!$A$109:$B$126,2,FALSE),"")</f>
        <v/>
      </c>
      <c r="D81" s="2"/>
      <c r="E81" s="2"/>
      <c r="F81" s="2"/>
      <c r="G81" s="39"/>
      <c r="H81" s="2"/>
      <c r="I81" s="2"/>
      <c r="J81" s="2"/>
      <c r="K81" s="2"/>
      <c r="L81" s="2"/>
    </row>
    <row r="82" spans="1:12">
      <c r="A82" s="2">
        <v>72</v>
      </c>
      <c r="B82" s="39"/>
      <c r="C82" s="2" t="str">
        <f>IFERROR(VLOOKUP(B82,'kody działań'!$A$109:$B$126,2,FALSE),"")</f>
        <v/>
      </c>
      <c r="D82" s="2"/>
      <c r="E82" s="2"/>
      <c r="F82" s="2"/>
      <c r="G82" s="39"/>
      <c r="H82" s="2"/>
      <c r="I82" s="2"/>
      <c r="J82" s="2"/>
      <c r="K82" s="2"/>
      <c r="L82" s="2"/>
    </row>
    <row r="83" spans="1:12">
      <c r="A83" s="2">
        <v>73</v>
      </c>
      <c r="B83" s="39"/>
      <c r="C83" s="2" t="str">
        <f>IFERROR(VLOOKUP(B83,'kody działań'!$A$109:$B$126,2,FALSE),"")</f>
        <v/>
      </c>
      <c r="D83" s="2"/>
      <c r="E83" s="2"/>
      <c r="F83" s="2"/>
      <c r="G83" s="39"/>
      <c r="H83" s="2"/>
      <c r="I83" s="2"/>
      <c r="J83" s="2"/>
      <c r="K83" s="2"/>
      <c r="L83" s="2"/>
    </row>
    <row r="84" spans="1:12">
      <c r="A84" s="2">
        <v>74</v>
      </c>
      <c r="B84" s="39"/>
      <c r="C84" s="2" t="str">
        <f>IFERROR(VLOOKUP(B84,'kody działań'!$A$109:$B$126,2,FALSE),"")</f>
        <v/>
      </c>
      <c r="D84" s="2"/>
      <c r="E84" s="2"/>
      <c r="F84" s="2"/>
      <c r="G84" s="39"/>
      <c r="H84" s="2"/>
      <c r="I84" s="2"/>
      <c r="J84" s="2"/>
      <c r="K84" s="2"/>
      <c r="L84" s="2"/>
    </row>
    <row r="85" spans="1:12">
      <c r="A85" s="2">
        <v>75</v>
      </c>
      <c r="B85" s="39"/>
      <c r="C85" s="2" t="str">
        <f>IFERROR(VLOOKUP(B85,'kody działań'!$A$109:$B$126,2,FALSE),"")</f>
        <v/>
      </c>
      <c r="D85" s="2"/>
      <c r="E85" s="2"/>
      <c r="F85" s="2"/>
      <c r="G85" s="39"/>
      <c r="H85" s="2"/>
      <c r="I85" s="2"/>
      <c r="J85" s="2"/>
      <c r="K85" s="2"/>
      <c r="L85" s="2"/>
    </row>
    <row r="86" spans="1:12">
      <c r="A86" s="2">
        <v>76</v>
      </c>
      <c r="B86" s="39"/>
      <c r="C86" s="2" t="str">
        <f>IFERROR(VLOOKUP(B86,'kody działań'!$A$109:$B$126,2,FALSE),"")</f>
        <v/>
      </c>
      <c r="D86" s="2"/>
      <c r="E86" s="2"/>
      <c r="F86" s="2"/>
      <c r="G86" s="39"/>
      <c r="H86" s="2"/>
      <c r="I86" s="2"/>
      <c r="J86" s="2"/>
      <c r="K86" s="2"/>
      <c r="L86" s="2"/>
    </row>
    <row r="87" spans="1:12">
      <c r="A87" s="2">
        <v>77</v>
      </c>
      <c r="B87" s="39"/>
      <c r="C87" s="2" t="str">
        <f>IFERROR(VLOOKUP(B87,'kody działań'!$A$109:$B$126,2,FALSE),"")</f>
        <v/>
      </c>
      <c r="D87" s="2"/>
      <c r="E87" s="2"/>
      <c r="F87" s="2"/>
      <c r="G87" s="39"/>
      <c r="H87" s="2"/>
      <c r="I87" s="2"/>
      <c r="J87" s="2"/>
      <c r="K87" s="2"/>
      <c r="L87" s="2"/>
    </row>
    <row r="88" spans="1:12">
      <c r="A88" s="2">
        <v>78</v>
      </c>
      <c r="B88" s="39"/>
      <c r="C88" s="2" t="str">
        <f>IFERROR(VLOOKUP(B88,'kody działań'!$A$109:$B$126,2,FALSE),"")</f>
        <v/>
      </c>
      <c r="D88" s="2"/>
      <c r="E88" s="2"/>
      <c r="F88" s="2"/>
      <c r="G88" s="39"/>
      <c r="H88" s="2"/>
      <c r="I88" s="2"/>
      <c r="J88" s="2"/>
      <c r="K88" s="2"/>
      <c r="L88" s="2"/>
    </row>
    <row r="89" spans="1:12">
      <c r="A89" s="2">
        <v>79</v>
      </c>
      <c r="B89" s="39"/>
      <c r="C89" s="2" t="str">
        <f>IFERROR(VLOOKUP(B89,'kody działań'!$A$109:$B$126,2,FALSE),"")</f>
        <v/>
      </c>
      <c r="D89" s="2"/>
      <c r="E89" s="2"/>
      <c r="F89" s="2"/>
      <c r="G89" s="39"/>
      <c r="H89" s="2"/>
      <c r="I89" s="2"/>
      <c r="J89" s="2"/>
      <c r="K89" s="2"/>
      <c r="L89" s="2"/>
    </row>
    <row r="90" spans="1:12">
      <c r="A90" s="2">
        <v>80</v>
      </c>
      <c r="B90" s="39"/>
      <c r="C90" s="2" t="str">
        <f>IFERROR(VLOOKUP(B90,'kody działań'!$A$109:$B$126,2,FALSE),"")</f>
        <v/>
      </c>
      <c r="D90" s="2"/>
      <c r="E90" s="2"/>
      <c r="F90" s="2"/>
      <c r="G90" s="39"/>
      <c r="H90" s="2"/>
      <c r="I90" s="2"/>
      <c r="J90" s="2"/>
      <c r="K90" s="2"/>
      <c r="L90" s="2"/>
    </row>
    <row r="91" spans="1:12">
      <c r="A91" s="2">
        <v>81</v>
      </c>
      <c r="B91" s="39"/>
      <c r="C91" s="2" t="str">
        <f>IFERROR(VLOOKUP(B91,'kody działań'!$A$109:$B$126,2,FALSE),"")</f>
        <v/>
      </c>
      <c r="D91" s="2"/>
      <c r="E91" s="2"/>
      <c r="F91" s="2"/>
      <c r="G91" s="39"/>
      <c r="H91" s="2"/>
      <c r="I91" s="2"/>
      <c r="J91" s="2"/>
      <c r="K91" s="2"/>
      <c r="L91" s="2"/>
    </row>
    <row r="92" spans="1:12">
      <c r="A92" s="2">
        <v>82</v>
      </c>
      <c r="B92" s="39"/>
      <c r="C92" s="2" t="str">
        <f>IFERROR(VLOOKUP(B92,'kody działań'!$A$109:$B$126,2,FALSE),"")</f>
        <v/>
      </c>
      <c r="D92" s="2"/>
      <c r="E92" s="2"/>
      <c r="F92" s="2"/>
      <c r="G92" s="39"/>
      <c r="H92" s="2"/>
      <c r="I92" s="2"/>
      <c r="J92" s="2"/>
      <c r="K92" s="2"/>
      <c r="L92" s="2"/>
    </row>
    <row r="93" spans="1:12">
      <c r="A93" s="2">
        <v>83</v>
      </c>
      <c r="B93" s="39"/>
      <c r="C93" s="2" t="str">
        <f>IFERROR(VLOOKUP(B93,'kody działań'!$A$109:$B$126,2,FALSE),"")</f>
        <v/>
      </c>
      <c r="D93" s="2"/>
      <c r="E93" s="2"/>
      <c r="F93" s="2"/>
      <c r="G93" s="39"/>
      <c r="H93" s="2"/>
      <c r="I93" s="2"/>
      <c r="J93" s="2"/>
      <c r="K93" s="2"/>
      <c r="L93" s="2"/>
    </row>
    <row r="94" spans="1:12">
      <c r="A94" s="2">
        <v>84</v>
      </c>
      <c r="B94" s="39"/>
      <c r="C94" s="2" t="str">
        <f>IFERROR(VLOOKUP(B94,'kody działań'!$A$109:$B$126,2,FALSE),"")</f>
        <v/>
      </c>
      <c r="D94" s="2"/>
      <c r="E94" s="2"/>
      <c r="F94" s="2"/>
      <c r="G94" s="39"/>
      <c r="H94" s="2"/>
      <c r="I94" s="2"/>
      <c r="J94" s="2"/>
      <c r="K94" s="2"/>
      <c r="L94" s="2"/>
    </row>
    <row r="95" spans="1:12">
      <c r="A95" s="2">
        <v>85</v>
      </c>
      <c r="B95" s="39"/>
      <c r="C95" s="2" t="str">
        <f>IFERROR(VLOOKUP(B95,'kody działań'!$A$109:$B$126,2,FALSE),"")</f>
        <v/>
      </c>
      <c r="D95" s="2"/>
      <c r="E95" s="2"/>
      <c r="F95" s="2"/>
      <c r="G95" s="39"/>
      <c r="H95" s="2"/>
      <c r="I95" s="2"/>
      <c r="J95" s="2"/>
      <c r="K95" s="2"/>
      <c r="L95" s="2"/>
    </row>
    <row r="96" spans="1:12">
      <c r="A96" s="2">
        <v>86</v>
      </c>
      <c r="B96" s="39"/>
      <c r="C96" s="2" t="str">
        <f>IFERROR(VLOOKUP(B96,'kody działań'!$A$109:$B$126,2,FALSE),"")</f>
        <v/>
      </c>
      <c r="D96" s="2"/>
      <c r="E96" s="2"/>
      <c r="F96" s="2"/>
      <c r="G96" s="39"/>
      <c r="H96" s="2"/>
      <c r="I96" s="2"/>
      <c r="J96" s="2"/>
      <c r="K96" s="2"/>
      <c r="L96" s="2"/>
    </row>
    <row r="97" spans="1:12">
      <c r="A97" s="2">
        <v>87</v>
      </c>
      <c r="B97" s="39"/>
      <c r="C97" s="2" t="str">
        <f>IFERROR(VLOOKUP(B97,'kody działań'!$A$109:$B$126,2,FALSE),"")</f>
        <v/>
      </c>
      <c r="D97" s="2"/>
      <c r="E97" s="2"/>
      <c r="F97" s="2"/>
      <c r="G97" s="39"/>
      <c r="H97" s="2"/>
      <c r="I97" s="2"/>
      <c r="J97" s="2"/>
      <c r="K97" s="2"/>
      <c r="L97" s="2"/>
    </row>
    <row r="98" spans="1:12">
      <c r="A98" s="2">
        <v>88</v>
      </c>
      <c r="B98" s="39"/>
      <c r="C98" s="2" t="str">
        <f>IFERROR(VLOOKUP(B98,'kody działań'!$A$109:$B$126,2,FALSE),"")</f>
        <v/>
      </c>
      <c r="D98" s="2"/>
      <c r="E98" s="2"/>
      <c r="F98" s="2"/>
      <c r="G98" s="39"/>
      <c r="H98" s="2"/>
      <c r="I98" s="2"/>
      <c r="J98" s="2"/>
      <c r="K98" s="2"/>
      <c r="L98" s="2"/>
    </row>
    <row r="99" spans="1:12">
      <c r="A99" s="2">
        <v>89</v>
      </c>
      <c r="B99" s="39"/>
      <c r="C99" s="2" t="str">
        <f>IFERROR(VLOOKUP(B99,'kody działań'!$A$109:$B$126,2,FALSE),"")</f>
        <v/>
      </c>
      <c r="D99" s="2"/>
      <c r="E99" s="2"/>
      <c r="F99" s="2"/>
      <c r="G99" s="39"/>
      <c r="H99" s="2"/>
      <c r="I99" s="2"/>
      <c r="J99" s="2"/>
      <c r="K99" s="2"/>
      <c r="L99" s="2"/>
    </row>
    <row r="100" spans="1:12">
      <c r="A100" s="2">
        <v>90</v>
      </c>
      <c r="B100" s="39"/>
      <c r="C100" s="2" t="str">
        <f>IFERROR(VLOOKUP(B100,'kody działań'!$A$109:$B$126,2,FALSE),"")</f>
        <v/>
      </c>
      <c r="D100" s="2"/>
      <c r="E100" s="2"/>
      <c r="F100" s="2"/>
      <c r="G100" s="39"/>
      <c r="H100" s="2"/>
      <c r="I100" s="2"/>
      <c r="J100" s="2"/>
      <c r="K100" s="2"/>
      <c r="L100" s="2"/>
    </row>
    <row r="101" spans="1:12">
      <c r="A101" s="2">
        <v>91</v>
      </c>
      <c r="B101" s="39"/>
      <c r="C101" s="2" t="str">
        <f>IFERROR(VLOOKUP(B101,'kody działań'!$A$109:$B$126,2,FALSE),"")</f>
        <v/>
      </c>
      <c r="D101" s="2"/>
      <c r="E101" s="2"/>
      <c r="F101" s="2"/>
      <c r="G101" s="39"/>
      <c r="H101" s="2"/>
      <c r="I101" s="2"/>
      <c r="J101" s="2"/>
      <c r="K101" s="2"/>
      <c r="L101" s="2"/>
    </row>
    <row r="102" spans="1:12">
      <c r="A102" s="2">
        <v>92</v>
      </c>
      <c r="B102" s="39"/>
      <c r="C102" s="2" t="str">
        <f>IFERROR(VLOOKUP(B102,'kody działań'!$A$109:$B$126,2,FALSE),"")</f>
        <v/>
      </c>
      <c r="D102" s="2"/>
      <c r="E102" s="2"/>
      <c r="F102" s="2"/>
      <c r="G102" s="39"/>
      <c r="H102" s="2"/>
      <c r="I102" s="2"/>
      <c r="J102" s="2"/>
      <c r="K102" s="2"/>
      <c r="L102" s="2"/>
    </row>
    <row r="103" spans="1:12">
      <c r="A103" s="2">
        <v>93</v>
      </c>
      <c r="B103" s="39"/>
      <c r="C103" s="2" t="str">
        <f>IFERROR(VLOOKUP(B103,'kody działań'!$A$109:$B$126,2,FALSE),"")</f>
        <v/>
      </c>
      <c r="D103" s="2"/>
      <c r="E103" s="2"/>
      <c r="F103" s="2"/>
      <c r="G103" s="39"/>
      <c r="H103" s="2"/>
      <c r="I103" s="2"/>
      <c r="J103" s="2"/>
      <c r="K103" s="2"/>
      <c r="L103" s="2"/>
    </row>
    <row r="104" spans="1:12">
      <c r="A104" s="2">
        <v>94</v>
      </c>
      <c r="B104" s="39"/>
      <c r="C104" s="2" t="str">
        <f>IFERROR(VLOOKUP(B104,'kody działań'!$A$109:$B$126,2,FALSE),"")</f>
        <v/>
      </c>
      <c r="D104" s="2"/>
      <c r="E104" s="2"/>
      <c r="F104" s="2"/>
      <c r="G104" s="39"/>
      <c r="H104" s="2"/>
      <c r="I104" s="2"/>
      <c r="J104" s="2"/>
      <c r="K104" s="2"/>
      <c r="L104" s="2"/>
    </row>
    <row r="105" spans="1:12">
      <c r="A105" s="2">
        <v>95</v>
      </c>
      <c r="B105" s="39"/>
      <c r="C105" s="2" t="str">
        <f>IFERROR(VLOOKUP(B105,'kody działań'!$A$109:$B$126,2,FALSE),"")</f>
        <v/>
      </c>
      <c r="D105" s="2"/>
      <c r="E105" s="2"/>
      <c r="F105" s="2"/>
      <c r="G105" s="39"/>
      <c r="H105" s="2"/>
      <c r="I105" s="2"/>
      <c r="J105" s="2"/>
      <c r="K105" s="2"/>
      <c r="L105" s="2"/>
    </row>
    <row r="106" spans="1:12">
      <c r="A106" s="2">
        <v>96</v>
      </c>
      <c r="B106" s="39"/>
      <c r="C106" s="2" t="str">
        <f>IFERROR(VLOOKUP(B106,'kody działań'!$A$109:$B$126,2,FALSE),"")</f>
        <v/>
      </c>
      <c r="D106" s="2"/>
      <c r="E106" s="2"/>
      <c r="F106" s="2"/>
      <c r="G106" s="39"/>
      <c r="H106" s="2"/>
      <c r="I106" s="2"/>
      <c r="J106" s="2"/>
      <c r="K106" s="2"/>
      <c r="L106" s="2"/>
    </row>
    <row r="107" spans="1:12">
      <c r="A107" s="2">
        <v>97</v>
      </c>
      <c r="B107" s="39"/>
      <c r="C107" s="2" t="str">
        <f>IFERROR(VLOOKUP(B107,'kody działań'!$A$109:$B$126,2,FALSE),"")</f>
        <v/>
      </c>
      <c r="D107" s="2"/>
      <c r="E107" s="2"/>
      <c r="F107" s="2"/>
      <c r="G107" s="39"/>
      <c r="H107" s="2"/>
      <c r="I107" s="2"/>
      <c r="J107" s="2"/>
      <c r="K107" s="2"/>
      <c r="L107" s="2"/>
    </row>
    <row r="108" spans="1:12">
      <c r="A108" s="2">
        <v>98</v>
      </c>
      <c r="B108" s="39"/>
      <c r="C108" s="2" t="str">
        <f>IFERROR(VLOOKUP(B108,'kody działań'!$A$109:$B$126,2,FALSE),"")</f>
        <v/>
      </c>
      <c r="D108" s="2"/>
      <c r="E108" s="2"/>
      <c r="F108" s="2"/>
      <c r="G108" s="39"/>
      <c r="H108" s="2"/>
      <c r="I108" s="2"/>
      <c r="J108" s="2"/>
      <c r="K108" s="2"/>
      <c r="L108" s="2"/>
    </row>
    <row r="109" spans="1:12">
      <c r="A109" s="2">
        <v>99</v>
      </c>
      <c r="B109" s="39"/>
      <c r="C109" s="2" t="str">
        <f>IFERROR(VLOOKUP(B109,'kody działań'!$A$109:$B$126,2,FALSE),"")</f>
        <v/>
      </c>
      <c r="D109" s="2"/>
      <c r="E109" s="2"/>
      <c r="F109" s="2"/>
      <c r="G109" s="39"/>
      <c r="H109" s="2"/>
      <c r="I109" s="2"/>
      <c r="J109" s="2"/>
      <c r="K109" s="2"/>
      <c r="L109" s="2"/>
    </row>
    <row r="110" spans="1:12">
      <c r="A110" s="2">
        <v>100</v>
      </c>
      <c r="B110" s="39"/>
      <c r="C110" s="2" t="str">
        <f>IFERROR(VLOOKUP(B110,'kody działań'!$A$109:$B$126,2,FALSE),"")</f>
        <v/>
      </c>
      <c r="D110" s="2"/>
      <c r="E110" s="2"/>
      <c r="F110" s="2"/>
      <c r="G110" s="39"/>
      <c r="H110" s="2"/>
      <c r="I110" s="2"/>
      <c r="J110" s="2"/>
      <c r="K110" s="2"/>
      <c r="L110" s="2"/>
    </row>
    <row r="111" spans="1:12">
      <c r="A111" s="2">
        <v>101</v>
      </c>
      <c r="B111" s="39"/>
      <c r="C111" s="2" t="str">
        <f>IFERROR(VLOOKUP(B111,'kody działań'!$A$109:$B$126,2,FALSE),"")</f>
        <v/>
      </c>
      <c r="D111" s="2"/>
      <c r="E111" s="2"/>
      <c r="F111" s="2"/>
      <c r="G111" s="39"/>
      <c r="H111" s="2"/>
      <c r="I111" s="2"/>
      <c r="J111" s="2"/>
      <c r="K111" s="2"/>
      <c r="L111" s="2"/>
    </row>
    <row r="112" spans="1:12">
      <c r="A112" s="2">
        <v>102</v>
      </c>
      <c r="B112" s="39"/>
      <c r="C112" s="2" t="str">
        <f>IFERROR(VLOOKUP(B112,'kody działań'!$A$109:$B$126,2,FALSE),"")</f>
        <v/>
      </c>
      <c r="D112" s="2"/>
      <c r="E112" s="2"/>
      <c r="F112" s="2"/>
      <c r="G112" s="39"/>
      <c r="H112" s="2"/>
      <c r="I112" s="2"/>
      <c r="J112" s="2"/>
      <c r="K112" s="2"/>
      <c r="L112" s="2"/>
    </row>
    <row r="113" spans="1:12">
      <c r="A113" s="2">
        <v>103</v>
      </c>
      <c r="B113" s="39"/>
      <c r="C113" s="2" t="str">
        <f>IFERROR(VLOOKUP(B113,'kody działań'!$A$109:$B$126,2,FALSE),"")</f>
        <v/>
      </c>
      <c r="D113" s="2"/>
      <c r="E113" s="2"/>
      <c r="F113" s="2"/>
      <c r="G113" s="39"/>
      <c r="H113" s="2"/>
      <c r="I113" s="2"/>
      <c r="J113" s="2"/>
      <c r="K113" s="2"/>
      <c r="L113" s="2"/>
    </row>
    <row r="114" spans="1:12">
      <c r="A114" s="2">
        <v>104</v>
      </c>
      <c r="B114" s="39"/>
      <c r="C114" s="2" t="str">
        <f>IFERROR(VLOOKUP(B114,'kody działań'!$A$109:$B$126,2,FALSE),"")</f>
        <v/>
      </c>
      <c r="D114" s="2"/>
      <c r="E114" s="2"/>
      <c r="F114" s="2"/>
      <c r="G114" s="39"/>
      <c r="H114" s="2"/>
      <c r="I114" s="2"/>
      <c r="J114" s="2"/>
      <c r="K114" s="2"/>
      <c r="L114" s="2"/>
    </row>
    <row r="115" spans="1:12">
      <c r="A115" s="2">
        <v>105</v>
      </c>
      <c r="B115" s="39"/>
      <c r="C115" s="2" t="str">
        <f>IFERROR(VLOOKUP(B115,'kody działań'!$A$109:$B$126,2,FALSE),"")</f>
        <v/>
      </c>
      <c r="D115" s="2"/>
      <c r="E115" s="2"/>
      <c r="F115" s="2"/>
      <c r="G115" s="39"/>
      <c r="H115" s="2"/>
      <c r="I115" s="2"/>
      <c r="J115" s="2"/>
      <c r="K115" s="2"/>
      <c r="L115" s="2"/>
    </row>
    <row r="116" spans="1:12">
      <c r="A116" s="2">
        <v>106</v>
      </c>
      <c r="B116" s="39"/>
      <c r="C116" s="2" t="str">
        <f>IFERROR(VLOOKUP(B116,'kody działań'!$A$109:$B$126,2,FALSE),"")</f>
        <v/>
      </c>
      <c r="D116" s="2"/>
      <c r="E116" s="2"/>
      <c r="F116" s="2"/>
      <c r="G116" s="39"/>
      <c r="H116" s="2"/>
      <c r="I116" s="2"/>
      <c r="J116" s="2"/>
      <c r="K116" s="2"/>
      <c r="L116" s="2"/>
    </row>
    <row r="117" spans="1:12">
      <c r="A117" s="2">
        <v>107</v>
      </c>
      <c r="B117" s="39"/>
      <c r="C117" s="2" t="str">
        <f>IFERROR(VLOOKUP(B117,'kody działań'!$A$109:$B$126,2,FALSE),"")</f>
        <v/>
      </c>
      <c r="D117" s="2"/>
      <c r="E117" s="2"/>
      <c r="F117" s="2"/>
      <c r="G117" s="39"/>
      <c r="H117" s="2"/>
      <c r="I117" s="2"/>
      <c r="J117" s="2"/>
      <c r="K117" s="2"/>
      <c r="L117" s="2"/>
    </row>
    <row r="118" spans="1:12">
      <c r="A118" s="2">
        <v>108</v>
      </c>
      <c r="B118" s="39"/>
      <c r="C118" s="2" t="str">
        <f>IFERROR(VLOOKUP(B118,'kody działań'!$A$109:$B$126,2,FALSE),"")</f>
        <v/>
      </c>
      <c r="D118" s="2"/>
      <c r="E118" s="2"/>
      <c r="F118" s="2"/>
      <c r="G118" s="39"/>
      <c r="H118" s="2"/>
      <c r="I118" s="2"/>
      <c r="J118" s="2"/>
      <c r="K118" s="2"/>
      <c r="L118" s="2"/>
    </row>
    <row r="119" spans="1:12">
      <c r="A119" s="2">
        <v>109</v>
      </c>
      <c r="B119" s="39"/>
      <c r="C119" s="2" t="str">
        <f>IFERROR(VLOOKUP(B119,'kody działań'!$A$109:$B$126,2,FALSE),"")</f>
        <v/>
      </c>
      <c r="D119" s="2"/>
      <c r="E119" s="2"/>
      <c r="F119" s="2"/>
      <c r="G119" s="39"/>
      <c r="H119" s="2"/>
      <c r="I119" s="2"/>
      <c r="J119" s="2"/>
      <c r="K119" s="2"/>
      <c r="L119" s="2"/>
    </row>
    <row r="120" spans="1:12">
      <c r="A120" s="2">
        <v>110</v>
      </c>
      <c r="B120" s="39"/>
      <c r="C120" s="2" t="str">
        <f>IFERROR(VLOOKUP(B120,'kody działań'!$A$109:$B$126,2,FALSE),"")</f>
        <v/>
      </c>
      <c r="D120" s="2"/>
      <c r="E120" s="2"/>
      <c r="F120" s="2"/>
      <c r="G120" s="39"/>
      <c r="H120" s="2"/>
      <c r="I120" s="2"/>
      <c r="J120" s="2"/>
      <c r="K120" s="2"/>
      <c r="L120" s="2"/>
    </row>
    <row r="121" spans="1:12">
      <c r="A121" s="2">
        <v>111</v>
      </c>
      <c r="B121" s="39"/>
      <c r="C121" s="2" t="str">
        <f>IFERROR(VLOOKUP(B121,'kody działań'!$A$109:$B$126,2,FALSE),"")</f>
        <v/>
      </c>
      <c r="D121" s="2"/>
      <c r="E121" s="2"/>
      <c r="F121" s="2"/>
      <c r="G121" s="39"/>
      <c r="H121" s="2"/>
      <c r="I121" s="2"/>
      <c r="J121" s="2"/>
      <c r="K121" s="2"/>
      <c r="L121" s="2"/>
    </row>
    <row r="122" spans="1:12">
      <c r="A122" s="2">
        <v>112</v>
      </c>
      <c r="B122" s="39"/>
      <c r="C122" s="2" t="str">
        <f>IFERROR(VLOOKUP(B122,'kody działań'!$A$109:$B$126,2,FALSE),"")</f>
        <v/>
      </c>
      <c r="D122" s="2"/>
      <c r="E122" s="2"/>
      <c r="F122" s="2"/>
      <c r="G122" s="39"/>
      <c r="H122" s="2"/>
      <c r="I122" s="2"/>
      <c r="J122" s="2"/>
      <c r="K122" s="2"/>
      <c r="L122" s="2"/>
    </row>
    <row r="123" spans="1:12">
      <c r="A123" s="2">
        <v>113</v>
      </c>
      <c r="B123" s="39"/>
      <c r="C123" s="2" t="str">
        <f>IFERROR(VLOOKUP(B123,'kody działań'!$A$109:$B$126,2,FALSE),"")</f>
        <v/>
      </c>
      <c r="D123" s="2"/>
      <c r="E123" s="2"/>
      <c r="F123" s="2"/>
      <c r="G123" s="39"/>
      <c r="H123" s="2"/>
      <c r="I123" s="2"/>
      <c r="J123" s="2"/>
      <c r="K123" s="2"/>
      <c r="L123" s="2"/>
    </row>
    <row r="124" spans="1:12">
      <c r="A124" s="2">
        <v>114</v>
      </c>
      <c r="B124" s="39"/>
      <c r="C124" s="2" t="str">
        <f>IFERROR(VLOOKUP(B124,'kody działań'!$A$109:$B$126,2,FALSE),"")</f>
        <v/>
      </c>
      <c r="D124" s="2"/>
      <c r="E124" s="2"/>
      <c r="F124" s="2"/>
      <c r="G124" s="39"/>
      <c r="H124" s="2"/>
      <c r="I124" s="2"/>
      <c r="J124" s="2"/>
      <c r="K124" s="2"/>
      <c r="L124" s="2"/>
    </row>
    <row r="125" spans="1:12">
      <c r="A125" s="2">
        <v>115</v>
      </c>
      <c r="B125" s="39"/>
      <c r="C125" s="2" t="str">
        <f>IFERROR(VLOOKUP(B125,'kody działań'!$A$109:$B$126,2,FALSE),"")</f>
        <v/>
      </c>
      <c r="D125" s="2"/>
      <c r="E125" s="2"/>
      <c r="F125" s="2"/>
      <c r="G125" s="39"/>
      <c r="H125" s="2"/>
      <c r="I125" s="2"/>
      <c r="J125" s="2"/>
      <c r="K125" s="2"/>
      <c r="L125" s="2"/>
    </row>
    <row r="126" spans="1:12">
      <c r="A126" s="2">
        <v>116</v>
      </c>
      <c r="B126" s="39"/>
      <c r="C126" s="2" t="str">
        <f>IFERROR(VLOOKUP(B126,'kody działań'!$A$109:$B$126,2,FALSE),"")</f>
        <v/>
      </c>
      <c r="D126" s="2"/>
      <c r="E126" s="2"/>
      <c r="F126" s="2"/>
      <c r="G126" s="39"/>
      <c r="H126" s="2"/>
      <c r="I126" s="2"/>
      <c r="J126" s="2"/>
      <c r="K126" s="2"/>
      <c r="L126" s="2"/>
    </row>
    <row r="127" spans="1:12">
      <c r="A127" s="2">
        <v>117</v>
      </c>
      <c r="B127" s="39"/>
      <c r="C127" s="2" t="str">
        <f>IFERROR(VLOOKUP(B127,'kody działań'!$A$109:$B$126,2,FALSE),"")</f>
        <v/>
      </c>
      <c r="D127" s="2"/>
      <c r="E127" s="2"/>
      <c r="F127" s="2"/>
      <c r="G127" s="39"/>
      <c r="H127" s="2"/>
      <c r="I127" s="2"/>
      <c r="J127" s="2"/>
      <c r="K127" s="2"/>
      <c r="L127" s="2"/>
    </row>
    <row r="128" spans="1:12">
      <c r="A128" s="2">
        <v>118</v>
      </c>
      <c r="B128" s="39"/>
      <c r="C128" s="2" t="str">
        <f>IFERROR(VLOOKUP(B128,'kody działań'!$A$109:$B$126,2,FALSE),"")</f>
        <v/>
      </c>
      <c r="D128" s="2"/>
      <c r="E128" s="2"/>
      <c r="F128" s="2"/>
      <c r="G128" s="39"/>
      <c r="H128" s="2"/>
      <c r="I128" s="2"/>
      <c r="J128" s="2"/>
      <c r="K128" s="2"/>
      <c r="L128" s="2"/>
    </row>
    <row r="129" spans="1:12">
      <c r="A129" s="2">
        <v>119</v>
      </c>
      <c r="B129" s="39"/>
      <c r="C129" s="2" t="str">
        <f>IFERROR(VLOOKUP(B129,'kody działań'!$A$109:$B$126,2,FALSE),"")</f>
        <v/>
      </c>
      <c r="D129" s="2"/>
      <c r="E129" s="2"/>
      <c r="F129" s="2"/>
      <c r="G129" s="39"/>
      <c r="H129" s="2"/>
      <c r="I129" s="2"/>
      <c r="J129" s="2"/>
      <c r="K129" s="2"/>
      <c r="L129" s="2"/>
    </row>
    <row r="130" spans="1:12">
      <c r="A130" s="2">
        <v>120</v>
      </c>
      <c r="B130" s="39"/>
      <c r="C130" s="2" t="str">
        <f>IFERROR(VLOOKUP(B130,'kody działań'!$A$109:$B$126,2,FALSE),"")</f>
        <v/>
      </c>
      <c r="D130" s="2"/>
      <c r="E130" s="2"/>
      <c r="F130" s="2"/>
      <c r="G130" s="39"/>
      <c r="H130" s="2"/>
      <c r="I130" s="2"/>
      <c r="J130" s="2"/>
      <c r="K130" s="2"/>
      <c r="L130" s="2"/>
    </row>
    <row r="131" spans="1:12">
      <c r="A131" s="2">
        <v>121</v>
      </c>
      <c r="B131" s="39"/>
      <c r="C131" s="2" t="str">
        <f>IFERROR(VLOOKUP(B131,'kody działań'!$A$109:$B$126,2,FALSE),"")</f>
        <v/>
      </c>
      <c r="D131" s="2"/>
      <c r="E131" s="2"/>
      <c r="F131" s="2"/>
      <c r="G131" s="39"/>
      <c r="H131" s="2"/>
      <c r="I131" s="2"/>
      <c r="J131" s="2"/>
      <c r="K131" s="2"/>
      <c r="L131" s="2"/>
    </row>
    <row r="132" spans="1:12">
      <c r="A132" s="2">
        <v>122</v>
      </c>
      <c r="B132" s="39"/>
      <c r="C132" s="2" t="str">
        <f>IFERROR(VLOOKUP(B132,'kody działań'!$A$109:$B$126,2,FALSE),"")</f>
        <v/>
      </c>
      <c r="D132" s="2"/>
      <c r="E132" s="2"/>
      <c r="F132" s="2"/>
      <c r="G132" s="39"/>
      <c r="H132" s="2"/>
      <c r="I132" s="2"/>
      <c r="J132" s="2"/>
      <c r="K132" s="2"/>
      <c r="L132" s="2"/>
    </row>
    <row r="133" spans="1:12">
      <c r="A133" s="2">
        <v>123</v>
      </c>
      <c r="B133" s="39"/>
      <c r="C133" s="2" t="str">
        <f>IFERROR(VLOOKUP(B133,'kody działań'!$A$109:$B$126,2,FALSE),"")</f>
        <v/>
      </c>
      <c r="D133" s="2"/>
      <c r="E133" s="2"/>
      <c r="F133" s="2"/>
      <c r="G133" s="39"/>
      <c r="H133" s="2"/>
      <c r="I133" s="2"/>
      <c r="J133" s="2"/>
      <c r="K133" s="2"/>
      <c r="L133" s="2"/>
    </row>
    <row r="134" spans="1:12">
      <c r="A134" s="2">
        <v>124</v>
      </c>
      <c r="B134" s="39"/>
      <c r="C134" s="2" t="str">
        <f>IFERROR(VLOOKUP(B134,'kody działań'!$A$109:$B$126,2,FALSE),"")</f>
        <v/>
      </c>
      <c r="D134" s="2"/>
      <c r="E134" s="2"/>
      <c r="F134" s="2"/>
      <c r="G134" s="39"/>
      <c r="H134" s="2"/>
      <c r="I134" s="2"/>
      <c r="J134" s="2"/>
      <c r="K134" s="2"/>
      <c r="L134" s="2"/>
    </row>
    <row r="135" spans="1:12">
      <c r="A135" s="2">
        <v>125</v>
      </c>
      <c r="B135" s="39"/>
      <c r="C135" s="2" t="str">
        <f>IFERROR(VLOOKUP(B135,'kody działań'!$A$109:$B$126,2,FALSE),"")</f>
        <v/>
      </c>
      <c r="D135" s="2"/>
      <c r="E135" s="2"/>
      <c r="F135" s="2"/>
      <c r="G135" s="39"/>
      <c r="H135" s="2"/>
      <c r="I135" s="2"/>
      <c r="J135" s="2"/>
      <c r="K135" s="2"/>
      <c r="L135" s="2"/>
    </row>
    <row r="136" spans="1:12">
      <c r="A136" s="2">
        <v>126</v>
      </c>
      <c r="B136" s="39"/>
      <c r="C136" s="2" t="str">
        <f>IFERROR(VLOOKUP(B136,'kody działań'!$A$109:$B$126,2,FALSE),"")</f>
        <v/>
      </c>
      <c r="D136" s="2"/>
      <c r="E136" s="2"/>
      <c r="F136" s="2"/>
      <c r="G136" s="39"/>
      <c r="H136" s="2"/>
      <c r="I136" s="2"/>
      <c r="J136" s="2"/>
      <c r="K136" s="2"/>
      <c r="L136" s="2"/>
    </row>
    <row r="137" spans="1:12">
      <c r="A137" s="2">
        <v>127</v>
      </c>
      <c r="B137" s="39"/>
      <c r="C137" s="2" t="str">
        <f>IFERROR(VLOOKUP(B137,'kody działań'!$A$109:$B$126,2,FALSE),"")</f>
        <v/>
      </c>
      <c r="D137" s="2"/>
      <c r="E137" s="2"/>
      <c r="F137" s="2"/>
      <c r="G137" s="39"/>
      <c r="H137" s="2"/>
      <c r="I137" s="2"/>
      <c r="J137" s="2"/>
      <c r="K137" s="2"/>
      <c r="L137" s="2"/>
    </row>
    <row r="138" spans="1:12">
      <c r="A138" s="2">
        <v>128</v>
      </c>
      <c r="B138" s="39"/>
      <c r="C138" s="2" t="str">
        <f>IFERROR(VLOOKUP(B138,'kody działań'!$A$109:$B$126,2,FALSE),"")</f>
        <v/>
      </c>
      <c r="D138" s="2"/>
      <c r="E138" s="2"/>
      <c r="F138" s="2"/>
      <c r="G138" s="39"/>
      <c r="H138" s="2"/>
      <c r="I138" s="2"/>
      <c r="J138" s="2"/>
      <c r="K138" s="2"/>
      <c r="L138" s="2"/>
    </row>
    <row r="139" spans="1:12">
      <c r="A139" s="2">
        <v>129</v>
      </c>
      <c r="B139" s="39"/>
      <c r="C139" s="2" t="str">
        <f>IFERROR(VLOOKUP(B139,'kody działań'!$A$109:$B$126,2,FALSE),"")</f>
        <v/>
      </c>
      <c r="D139" s="2"/>
      <c r="E139" s="2"/>
      <c r="F139" s="2"/>
      <c r="G139" s="39"/>
      <c r="H139" s="2"/>
      <c r="I139" s="2"/>
      <c r="J139" s="2"/>
      <c r="K139" s="2"/>
      <c r="L139" s="2"/>
    </row>
    <row r="140" spans="1:12">
      <c r="A140" s="2">
        <v>130</v>
      </c>
      <c r="B140" s="39"/>
      <c r="C140" s="2" t="str">
        <f>IFERROR(VLOOKUP(B140,'kody działań'!$A$109:$B$126,2,FALSE),"")</f>
        <v/>
      </c>
      <c r="D140" s="2"/>
      <c r="E140" s="2"/>
      <c r="F140" s="2"/>
      <c r="G140" s="39"/>
      <c r="H140" s="2"/>
      <c r="I140" s="2"/>
      <c r="J140" s="2"/>
      <c r="K140" s="2"/>
      <c r="L140" s="2"/>
    </row>
    <row r="141" spans="1:12">
      <c r="A141" s="2">
        <v>131</v>
      </c>
      <c r="B141" s="39"/>
      <c r="C141" s="2" t="str">
        <f>IFERROR(VLOOKUP(B141,'kody działań'!$A$109:$B$126,2,FALSE),"")</f>
        <v/>
      </c>
      <c r="D141" s="2"/>
      <c r="E141" s="2"/>
      <c r="F141" s="2"/>
      <c r="G141" s="39"/>
      <c r="H141" s="2"/>
      <c r="I141" s="2"/>
      <c r="J141" s="2"/>
      <c r="K141" s="2"/>
      <c r="L141" s="2"/>
    </row>
    <row r="142" spans="1:12">
      <c r="A142" s="2">
        <v>132</v>
      </c>
      <c r="B142" s="39"/>
      <c r="C142" s="2" t="str">
        <f>IFERROR(VLOOKUP(B142,'kody działań'!$A$109:$B$126,2,FALSE),"")</f>
        <v/>
      </c>
      <c r="D142" s="2"/>
      <c r="E142" s="2"/>
      <c r="F142" s="2"/>
      <c r="G142" s="39"/>
      <c r="H142" s="2"/>
      <c r="I142" s="2"/>
      <c r="J142" s="2"/>
      <c r="K142" s="2"/>
      <c r="L142" s="2"/>
    </row>
    <row r="143" spans="1:12">
      <c r="A143" s="2">
        <v>133</v>
      </c>
      <c r="B143" s="39"/>
      <c r="C143" s="2" t="str">
        <f>IFERROR(VLOOKUP(B143,'kody działań'!$A$109:$B$126,2,FALSE),"")</f>
        <v/>
      </c>
      <c r="D143" s="2"/>
      <c r="E143" s="2"/>
      <c r="F143" s="2"/>
      <c r="G143" s="39"/>
      <c r="H143" s="2"/>
      <c r="I143" s="2"/>
      <c r="J143" s="2"/>
      <c r="K143" s="2"/>
      <c r="L143" s="2"/>
    </row>
    <row r="144" spans="1:12">
      <c r="A144" s="2">
        <v>134</v>
      </c>
      <c r="B144" s="39"/>
      <c r="C144" s="2" t="str">
        <f>IFERROR(VLOOKUP(B144,'kody działań'!$A$109:$B$126,2,FALSE),"")</f>
        <v/>
      </c>
      <c r="D144" s="2"/>
      <c r="E144" s="2"/>
      <c r="F144" s="2"/>
      <c r="G144" s="39"/>
      <c r="H144" s="2"/>
      <c r="I144" s="2"/>
      <c r="J144" s="2"/>
      <c r="K144" s="2"/>
      <c r="L144" s="2"/>
    </row>
    <row r="145" spans="1:12">
      <c r="A145" s="2">
        <v>135</v>
      </c>
      <c r="B145" s="39"/>
      <c r="C145" s="2" t="str">
        <f>IFERROR(VLOOKUP(B145,'kody działań'!$A$109:$B$126,2,FALSE),"")</f>
        <v/>
      </c>
      <c r="D145" s="2"/>
      <c r="E145" s="2"/>
      <c r="F145" s="2"/>
      <c r="G145" s="39"/>
      <c r="H145" s="2"/>
      <c r="I145" s="2"/>
      <c r="J145" s="2"/>
      <c r="K145" s="2"/>
      <c r="L145" s="2"/>
    </row>
    <row r="146" spans="1:12">
      <c r="A146" s="2">
        <v>136</v>
      </c>
      <c r="B146" s="39"/>
      <c r="C146" s="2" t="str">
        <f>IFERROR(VLOOKUP(B146,'kody działań'!$A$109:$B$126,2,FALSE),"")</f>
        <v/>
      </c>
      <c r="D146" s="2"/>
      <c r="E146" s="2"/>
      <c r="F146" s="2"/>
      <c r="G146" s="39"/>
      <c r="H146" s="2"/>
      <c r="I146" s="2"/>
      <c r="J146" s="2"/>
      <c r="K146" s="2"/>
      <c r="L146" s="2"/>
    </row>
    <row r="147" spans="1:12">
      <c r="A147" s="2">
        <v>137</v>
      </c>
      <c r="B147" s="39"/>
      <c r="C147" s="2" t="str">
        <f>IFERROR(VLOOKUP(B147,'kody działań'!$A$109:$B$126,2,FALSE),"")</f>
        <v/>
      </c>
      <c r="D147" s="2"/>
      <c r="E147" s="2"/>
      <c r="F147" s="2"/>
      <c r="G147" s="39"/>
      <c r="H147" s="2"/>
      <c r="I147" s="2"/>
      <c r="J147" s="2"/>
      <c r="K147" s="2"/>
      <c r="L147" s="2"/>
    </row>
    <row r="148" spans="1:12">
      <c r="A148" s="2">
        <v>138</v>
      </c>
      <c r="B148" s="39"/>
      <c r="C148" s="2" t="str">
        <f>IFERROR(VLOOKUP(B148,'kody działań'!$A$109:$B$126,2,FALSE),"")</f>
        <v/>
      </c>
      <c r="D148" s="2"/>
      <c r="E148" s="2"/>
      <c r="F148" s="2"/>
      <c r="G148" s="39"/>
      <c r="H148" s="2"/>
      <c r="I148" s="2"/>
      <c r="J148" s="2"/>
      <c r="K148" s="2"/>
      <c r="L148" s="2"/>
    </row>
    <row r="149" spans="1:12">
      <c r="A149" s="2">
        <v>139</v>
      </c>
      <c r="B149" s="39"/>
      <c r="C149" s="2" t="str">
        <f>IFERROR(VLOOKUP(B149,'kody działań'!$A$109:$B$126,2,FALSE),"")</f>
        <v/>
      </c>
      <c r="D149" s="2"/>
      <c r="E149" s="2"/>
      <c r="F149" s="2"/>
      <c r="G149" s="39"/>
      <c r="H149" s="2"/>
      <c r="I149" s="2"/>
      <c r="J149" s="2"/>
      <c r="K149" s="2"/>
      <c r="L149" s="2"/>
    </row>
    <row r="150" spans="1:12">
      <c r="A150" s="2">
        <v>140</v>
      </c>
      <c r="B150" s="39"/>
      <c r="C150" s="2" t="str">
        <f>IFERROR(VLOOKUP(B150,'kody działań'!$A$109:$B$126,2,FALSE),"")</f>
        <v/>
      </c>
      <c r="D150" s="2"/>
      <c r="E150" s="2"/>
      <c r="F150" s="2"/>
      <c r="G150" s="39"/>
      <c r="H150" s="2"/>
      <c r="I150" s="2"/>
      <c r="J150" s="2"/>
      <c r="K150" s="2"/>
      <c r="L150" s="2"/>
    </row>
    <row r="151" spans="1:12">
      <c r="A151" s="2">
        <v>141</v>
      </c>
      <c r="B151" s="39"/>
      <c r="C151" s="2" t="str">
        <f>IFERROR(VLOOKUP(B151,'kody działań'!$A$109:$B$126,2,FALSE),"")</f>
        <v/>
      </c>
      <c r="D151" s="2"/>
      <c r="E151" s="2"/>
      <c r="F151" s="2"/>
      <c r="G151" s="39"/>
      <c r="H151" s="2"/>
      <c r="I151" s="2"/>
      <c r="J151" s="2"/>
      <c r="K151" s="2"/>
      <c r="L151" s="2"/>
    </row>
    <row r="152" spans="1:12">
      <c r="A152" s="2">
        <v>142</v>
      </c>
      <c r="B152" s="39"/>
      <c r="C152" s="2" t="str">
        <f>IFERROR(VLOOKUP(B152,'kody działań'!$A$109:$B$126,2,FALSE),"")</f>
        <v/>
      </c>
      <c r="D152" s="2"/>
      <c r="E152" s="2"/>
      <c r="F152" s="2"/>
      <c r="G152" s="39"/>
      <c r="H152" s="2"/>
      <c r="I152" s="2"/>
      <c r="J152" s="2"/>
      <c r="K152" s="2"/>
      <c r="L152" s="2"/>
    </row>
    <row r="153" spans="1:12">
      <c r="A153" s="2">
        <v>143</v>
      </c>
      <c r="B153" s="39"/>
      <c r="C153" s="2" t="str">
        <f>IFERROR(VLOOKUP(B153,'kody działań'!$A$109:$B$126,2,FALSE),"")</f>
        <v/>
      </c>
      <c r="D153" s="2"/>
      <c r="E153" s="2"/>
      <c r="F153" s="2"/>
      <c r="G153" s="39"/>
      <c r="H153" s="2"/>
      <c r="I153" s="2"/>
      <c r="J153" s="2"/>
      <c r="K153" s="2"/>
      <c r="L153" s="2"/>
    </row>
    <row r="154" spans="1:12">
      <c r="A154" s="2">
        <v>144</v>
      </c>
      <c r="B154" s="39"/>
      <c r="C154" s="2" t="str">
        <f>IFERROR(VLOOKUP(B154,'kody działań'!$A$109:$B$126,2,FALSE),"")</f>
        <v/>
      </c>
      <c r="D154" s="2"/>
      <c r="E154" s="2"/>
      <c r="F154" s="2"/>
      <c r="G154" s="39"/>
      <c r="H154" s="2"/>
      <c r="I154" s="2"/>
      <c r="J154" s="2"/>
      <c r="K154" s="2"/>
      <c r="L154" s="2"/>
    </row>
    <row r="155" spans="1:12">
      <c r="A155" s="2">
        <v>145</v>
      </c>
      <c r="B155" s="39"/>
      <c r="C155" s="2" t="str">
        <f>IFERROR(VLOOKUP(B155,'kody działań'!$A$109:$B$126,2,FALSE),"")</f>
        <v/>
      </c>
      <c r="D155" s="2"/>
      <c r="E155" s="2"/>
      <c r="F155" s="2"/>
      <c r="G155" s="39"/>
      <c r="H155" s="2"/>
      <c r="I155" s="2"/>
      <c r="J155" s="2"/>
      <c r="K155" s="2"/>
      <c r="L155" s="2"/>
    </row>
    <row r="156" spans="1:12">
      <c r="A156" s="2">
        <v>146</v>
      </c>
      <c r="B156" s="39"/>
      <c r="C156" s="2" t="str">
        <f>IFERROR(VLOOKUP(B156,'kody działań'!$A$109:$B$126,2,FALSE),"")</f>
        <v/>
      </c>
      <c r="D156" s="2"/>
      <c r="E156" s="2"/>
      <c r="F156" s="2"/>
      <c r="G156" s="39"/>
      <c r="H156" s="2"/>
      <c r="I156" s="2"/>
      <c r="J156" s="2"/>
      <c r="K156" s="2"/>
      <c r="L156" s="2"/>
    </row>
    <row r="157" spans="1:12">
      <c r="A157" s="2">
        <v>147</v>
      </c>
      <c r="B157" s="39"/>
      <c r="C157" s="2" t="str">
        <f>IFERROR(VLOOKUP(B157,'kody działań'!$A$109:$B$126,2,FALSE),"")</f>
        <v/>
      </c>
      <c r="D157" s="2"/>
      <c r="E157" s="2"/>
      <c r="F157" s="2"/>
      <c r="G157" s="39"/>
      <c r="H157" s="2"/>
      <c r="I157" s="2"/>
      <c r="J157" s="2"/>
      <c r="K157" s="2"/>
      <c r="L157" s="2"/>
    </row>
    <row r="158" spans="1:12">
      <c r="A158" s="2">
        <v>148</v>
      </c>
      <c r="B158" s="39"/>
      <c r="C158" s="2" t="str">
        <f>IFERROR(VLOOKUP(B158,'kody działań'!$A$109:$B$126,2,FALSE),"")</f>
        <v/>
      </c>
      <c r="D158" s="2"/>
      <c r="E158" s="2"/>
      <c r="F158" s="2"/>
      <c r="G158" s="39"/>
      <c r="H158" s="2"/>
      <c r="I158" s="2"/>
      <c r="J158" s="2"/>
      <c r="K158" s="2"/>
      <c r="L158" s="2"/>
    </row>
    <row r="159" spans="1:12">
      <c r="A159" s="2">
        <v>149</v>
      </c>
      <c r="B159" s="39"/>
      <c r="C159" s="2" t="str">
        <f>IFERROR(VLOOKUP(B159,'kody działań'!$A$109:$B$126,2,FALSE),"")</f>
        <v/>
      </c>
      <c r="D159" s="2"/>
      <c r="E159" s="2"/>
      <c r="F159" s="2"/>
      <c r="G159" s="39"/>
      <c r="H159" s="2"/>
      <c r="I159" s="2"/>
      <c r="J159" s="2"/>
      <c r="K159" s="2"/>
      <c r="L159" s="2"/>
    </row>
    <row r="160" spans="1:12">
      <c r="A160" s="2">
        <v>150</v>
      </c>
      <c r="B160" s="39"/>
      <c r="C160" s="2" t="str">
        <f>IFERROR(VLOOKUP(B160,'kody działań'!$A$109:$B$126,2,FALSE),"")</f>
        <v/>
      </c>
      <c r="D160" s="2"/>
      <c r="E160" s="2"/>
      <c r="F160" s="2"/>
      <c r="G160" s="39"/>
      <c r="H160" s="2"/>
      <c r="I160" s="2"/>
      <c r="J160" s="2"/>
      <c r="K160" s="2"/>
      <c r="L160" s="2"/>
    </row>
    <row r="161" spans="1:12">
      <c r="A161" s="2">
        <v>151</v>
      </c>
      <c r="B161" s="39"/>
      <c r="C161" s="2" t="str">
        <f>IFERROR(VLOOKUP(B161,'kody działań'!$A$109:$B$126,2,FALSE),"")</f>
        <v/>
      </c>
      <c r="D161" s="2"/>
      <c r="E161" s="2"/>
      <c r="F161" s="2"/>
      <c r="G161" s="39"/>
      <c r="H161" s="2"/>
      <c r="I161" s="2"/>
      <c r="J161" s="2"/>
      <c r="K161" s="2"/>
      <c r="L161" s="2"/>
    </row>
    <row r="162" spans="1:12">
      <c r="A162" s="2">
        <v>152</v>
      </c>
      <c r="B162" s="39"/>
      <c r="C162" s="2" t="str">
        <f>IFERROR(VLOOKUP(B162,'kody działań'!$A$109:$B$126,2,FALSE),"")</f>
        <v/>
      </c>
      <c r="D162" s="2"/>
      <c r="E162" s="2"/>
      <c r="F162" s="2"/>
      <c r="G162" s="39"/>
      <c r="H162" s="2"/>
      <c r="I162" s="2"/>
      <c r="J162" s="2"/>
      <c r="K162" s="2"/>
      <c r="L162" s="2"/>
    </row>
    <row r="163" spans="1:12">
      <c r="A163" s="2">
        <v>153</v>
      </c>
      <c r="B163" s="39"/>
      <c r="C163" s="2" t="str">
        <f>IFERROR(VLOOKUP(B163,'kody działań'!$A$109:$B$126,2,FALSE),"")</f>
        <v/>
      </c>
      <c r="D163" s="2"/>
      <c r="E163" s="2"/>
      <c r="F163" s="2"/>
      <c r="G163" s="39"/>
      <c r="H163" s="2"/>
      <c r="I163" s="2"/>
      <c r="J163" s="2"/>
      <c r="K163" s="2"/>
      <c r="L163" s="2"/>
    </row>
    <row r="164" spans="1:12">
      <c r="A164" s="2">
        <v>154</v>
      </c>
      <c r="B164" s="39"/>
      <c r="C164" s="2" t="str">
        <f>IFERROR(VLOOKUP(B164,'kody działań'!$A$109:$B$126,2,FALSE),"")</f>
        <v/>
      </c>
      <c r="D164" s="2"/>
      <c r="E164" s="2"/>
      <c r="F164" s="2"/>
      <c r="G164" s="39"/>
      <c r="H164" s="2"/>
      <c r="I164" s="2"/>
      <c r="J164" s="2"/>
      <c r="K164" s="2"/>
      <c r="L164" s="2"/>
    </row>
    <row r="165" spans="1:12">
      <c r="A165" s="2">
        <v>155</v>
      </c>
      <c r="B165" s="39"/>
      <c r="C165" s="2" t="str">
        <f>IFERROR(VLOOKUP(B165,'kody działań'!$A$109:$B$126,2,FALSE),"")</f>
        <v/>
      </c>
      <c r="D165" s="2"/>
      <c r="E165" s="2"/>
      <c r="F165" s="2"/>
      <c r="G165" s="39"/>
      <c r="H165" s="2"/>
      <c r="I165" s="2"/>
      <c r="J165" s="2"/>
      <c r="K165" s="2"/>
      <c r="L165" s="2"/>
    </row>
    <row r="166" spans="1:12">
      <c r="A166" s="2">
        <v>156</v>
      </c>
      <c r="B166" s="39"/>
      <c r="C166" s="2" t="str">
        <f>IFERROR(VLOOKUP(B166,'kody działań'!$A$109:$B$126,2,FALSE),"")</f>
        <v/>
      </c>
      <c r="D166" s="2"/>
      <c r="E166" s="2"/>
      <c r="F166" s="2"/>
      <c r="G166" s="39"/>
      <c r="H166" s="2"/>
      <c r="I166" s="2"/>
      <c r="J166" s="2"/>
      <c r="K166" s="2"/>
      <c r="L166" s="2"/>
    </row>
    <row r="167" spans="1:12">
      <c r="A167" s="2">
        <v>157</v>
      </c>
      <c r="B167" s="39"/>
      <c r="C167" s="2" t="str">
        <f>IFERROR(VLOOKUP(B167,'kody działań'!$A$109:$B$126,2,FALSE),"")</f>
        <v/>
      </c>
      <c r="D167" s="2"/>
      <c r="E167" s="2"/>
      <c r="F167" s="2"/>
      <c r="G167" s="39"/>
      <c r="H167" s="2"/>
      <c r="I167" s="2"/>
      <c r="J167" s="2"/>
      <c r="K167" s="2"/>
      <c r="L167" s="2"/>
    </row>
    <row r="168" spans="1:12">
      <c r="A168" s="2">
        <v>158</v>
      </c>
      <c r="B168" s="39"/>
      <c r="C168" s="2" t="str">
        <f>IFERROR(VLOOKUP(B168,'kody działań'!$A$109:$B$126,2,FALSE),"")</f>
        <v/>
      </c>
      <c r="D168" s="2"/>
      <c r="E168" s="2"/>
      <c r="F168" s="2"/>
      <c r="G168" s="39"/>
      <c r="H168" s="2"/>
      <c r="I168" s="2"/>
      <c r="J168" s="2"/>
      <c r="K168" s="2"/>
      <c r="L168" s="2"/>
    </row>
    <row r="169" spans="1:12">
      <c r="A169" s="2">
        <v>159</v>
      </c>
      <c r="B169" s="39"/>
      <c r="C169" s="2" t="str">
        <f>IFERROR(VLOOKUP(B169,'kody działań'!$A$109:$B$126,2,FALSE),"")</f>
        <v/>
      </c>
      <c r="D169" s="2"/>
      <c r="E169" s="2"/>
      <c r="F169" s="2"/>
      <c r="G169" s="39"/>
      <c r="H169" s="2"/>
      <c r="I169" s="2"/>
      <c r="J169" s="2"/>
      <c r="K169" s="2"/>
      <c r="L169" s="2"/>
    </row>
    <row r="170" spans="1:12">
      <c r="A170" s="2">
        <v>160</v>
      </c>
      <c r="B170" s="39"/>
      <c r="C170" s="2" t="str">
        <f>IFERROR(VLOOKUP(B170,'kody działań'!$A$109:$B$126,2,FALSE),"")</f>
        <v/>
      </c>
      <c r="D170" s="2"/>
      <c r="E170" s="2"/>
      <c r="F170" s="2"/>
      <c r="G170" s="39"/>
      <c r="H170" s="2"/>
      <c r="I170" s="2"/>
      <c r="J170" s="2"/>
      <c r="K170" s="2"/>
      <c r="L170" s="2"/>
    </row>
    <row r="171" spans="1:12">
      <c r="A171" s="2">
        <v>161</v>
      </c>
      <c r="B171" s="39"/>
      <c r="C171" s="2" t="str">
        <f>IFERROR(VLOOKUP(B171,'kody działań'!$A$109:$B$126,2,FALSE),"")</f>
        <v/>
      </c>
      <c r="D171" s="2"/>
      <c r="E171" s="2"/>
      <c r="F171" s="2"/>
      <c r="G171" s="39"/>
      <c r="H171" s="2"/>
      <c r="I171" s="2"/>
      <c r="J171" s="2"/>
      <c r="K171" s="2"/>
      <c r="L171" s="2"/>
    </row>
    <row r="172" spans="1:12">
      <c r="A172" s="2">
        <v>162</v>
      </c>
      <c r="B172" s="39"/>
      <c r="C172" s="2" t="str">
        <f>IFERROR(VLOOKUP(B172,'kody działań'!$A$109:$B$126,2,FALSE),"")</f>
        <v/>
      </c>
      <c r="D172" s="2"/>
      <c r="E172" s="2"/>
      <c r="F172" s="2"/>
      <c r="G172" s="39"/>
      <c r="H172" s="2"/>
      <c r="I172" s="2"/>
      <c r="J172" s="2"/>
      <c r="K172" s="2"/>
      <c r="L172" s="2"/>
    </row>
    <row r="173" spans="1:12">
      <c r="A173" s="2">
        <v>163</v>
      </c>
      <c r="B173" s="39"/>
      <c r="C173" s="2" t="str">
        <f>IFERROR(VLOOKUP(B173,'kody działań'!$A$109:$B$126,2,FALSE),"")</f>
        <v/>
      </c>
      <c r="D173" s="2"/>
      <c r="E173" s="2"/>
      <c r="F173" s="2"/>
      <c r="G173" s="39"/>
      <c r="H173" s="2"/>
      <c r="I173" s="2"/>
      <c r="J173" s="2"/>
      <c r="K173" s="2"/>
      <c r="L173" s="2"/>
    </row>
    <row r="174" spans="1:12">
      <c r="A174" s="2">
        <v>164</v>
      </c>
      <c r="B174" s="39"/>
      <c r="C174" s="2" t="str">
        <f>IFERROR(VLOOKUP(B174,'kody działań'!$A$109:$B$126,2,FALSE),"")</f>
        <v/>
      </c>
      <c r="D174" s="2"/>
      <c r="E174" s="2"/>
      <c r="F174" s="2"/>
      <c r="G174" s="39"/>
      <c r="H174" s="2"/>
      <c r="I174" s="2"/>
      <c r="J174" s="2"/>
      <c r="K174" s="2"/>
      <c r="L174" s="2"/>
    </row>
    <row r="175" spans="1:12">
      <c r="A175" s="2">
        <v>165</v>
      </c>
      <c r="B175" s="39"/>
      <c r="C175" s="2" t="str">
        <f>IFERROR(VLOOKUP(B175,'kody działań'!$A$109:$B$126,2,FALSE),"")</f>
        <v/>
      </c>
      <c r="D175" s="2"/>
      <c r="E175" s="2"/>
      <c r="F175" s="2"/>
      <c r="G175" s="39"/>
      <c r="H175" s="2"/>
      <c r="I175" s="2"/>
      <c r="J175" s="2"/>
      <c r="K175" s="2"/>
      <c r="L175" s="2"/>
    </row>
    <row r="176" spans="1:12">
      <c r="A176" s="2">
        <v>166</v>
      </c>
      <c r="B176" s="39"/>
      <c r="C176" s="2" t="str">
        <f>IFERROR(VLOOKUP(B176,'kody działań'!$A$109:$B$126,2,FALSE),"")</f>
        <v/>
      </c>
      <c r="D176" s="2"/>
      <c r="E176" s="2"/>
      <c r="F176" s="2"/>
      <c r="G176" s="39"/>
      <c r="H176" s="2"/>
      <c r="I176" s="2"/>
      <c r="J176" s="2"/>
      <c r="K176" s="2"/>
      <c r="L176" s="2"/>
    </row>
    <row r="177" spans="1:12">
      <c r="A177" s="2">
        <v>167</v>
      </c>
      <c r="B177" s="39"/>
      <c r="C177" s="2" t="str">
        <f>IFERROR(VLOOKUP(B177,'kody działań'!$A$109:$B$126,2,FALSE),"")</f>
        <v/>
      </c>
      <c r="D177" s="2"/>
      <c r="E177" s="2"/>
      <c r="F177" s="2"/>
      <c r="G177" s="39"/>
      <c r="H177" s="2"/>
      <c r="I177" s="2"/>
      <c r="J177" s="2"/>
      <c r="K177" s="2"/>
      <c r="L177" s="2"/>
    </row>
    <row r="178" spans="1:12">
      <c r="A178" s="2">
        <v>168</v>
      </c>
      <c r="B178" s="39"/>
      <c r="C178" s="2" t="str">
        <f>IFERROR(VLOOKUP(B178,'kody działań'!$A$109:$B$126,2,FALSE),"")</f>
        <v/>
      </c>
      <c r="D178" s="2"/>
      <c r="E178" s="2"/>
      <c r="F178" s="2"/>
      <c r="G178" s="39"/>
      <c r="H178" s="2"/>
      <c r="I178" s="2"/>
      <c r="J178" s="2"/>
      <c r="K178" s="2"/>
      <c r="L178" s="2"/>
    </row>
    <row r="179" spans="1:12">
      <c r="A179" s="2">
        <v>169</v>
      </c>
      <c r="B179" s="39"/>
      <c r="C179" s="2" t="str">
        <f>IFERROR(VLOOKUP(B179,'kody działań'!$A$109:$B$126,2,FALSE),"")</f>
        <v/>
      </c>
      <c r="D179" s="2"/>
      <c r="E179" s="2"/>
      <c r="F179" s="2"/>
      <c r="G179" s="39"/>
      <c r="H179" s="2"/>
      <c r="I179" s="2"/>
      <c r="J179" s="2"/>
      <c r="K179" s="2"/>
      <c r="L179" s="2"/>
    </row>
    <row r="180" spans="1:12">
      <c r="A180" s="2">
        <v>170</v>
      </c>
      <c r="B180" s="39"/>
      <c r="C180" s="2" t="str">
        <f>IFERROR(VLOOKUP(B180,'kody działań'!$A$109:$B$126,2,FALSE),"")</f>
        <v/>
      </c>
      <c r="D180" s="2"/>
      <c r="E180" s="2"/>
      <c r="F180" s="2"/>
      <c r="G180" s="39"/>
      <c r="H180" s="2"/>
      <c r="I180" s="2"/>
      <c r="J180" s="2"/>
      <c r="K180" s="2"/>
      <c r="L180" s="2"/>
    </row>
    <row r="181" spans="1:12">
      <c r="A181" s="2">
        <v>171</v>
      </c>
      <c r="B181" s="39"/>
      <c r="C181" s="2" t="str">
        <f>IFERROR(VLOOKUP(B181,'kody działań'!$A$109:$B$126,2,FALSE),"")</f>
        <v/>
      </c>
      <c r="D181" s="2"/>
      <c r="E181" s="2"/>
      <c r="F181" s="2"/>
      <c r="G181" s="39"/>
      <c r="H181" s="2"/>
      <c r="I181" s="2"/>
      <c r="J181" s="2"/>
      <c r="K181" s="2"/>
      <c r="L181" s="2"/>
    </row>
    <row r="182" spans="1:12">
      <c r="A182" s="2">
        <v>172</v>
      </c>
      <c r="B182" s="39"/>
      <c r="C182" s="2" t="str">
        <f>IFERROR(VLOOKUP(B182,'kody działań'!$A$109:$B$126,2,FALSE),"")</f>
        <v/>
      </c>
      <c r="D182" s="2"/>
      <c r="E182" s="2"/>
      <c r="F182" s="2"/>
      <c r="G182" s="39"/>
      <c r="H182" s="2"/>
      <c r="I182" s="2"/>
      <c r="J182" s="2"/>
      <c r="K182" s="2"/>
      <c r="L182" s="2"/>
    </row>
    <row r="183" spans="1:12">
      <c r="A183" s="2">
        <v>173</v>
      </c>
      <c r="B183" s="39"/>
      <c r="C183" s="2" t="str">
        <f>IFERROR(VLOOKUP(B183,'kody działań'!$A$109:$B$126,2,FALSE),"")</f>
        <v/>
      </c>
      <c r="D183" s="2"/>
      <c r="E183" s="2"/>
      <c r="F183" s="2"/>
      <c r="G183" s="39"/>
      <c r="H183" s="2"/>
      <c r="I183" s="2"/>
      <c r="J183" s="2"/>
      <c r="K183" s="2"/>
      <c r="L183" s="2"/>
    </row>
    <row r="184" spans="1:12">
      <c r="A184" s="2">
        <v>174</v>
      </c>
      <c r="B184" s="39"/>
      <c r="C184" s="2" t="str">
        <f>IFERROR(VLOOKUP(B184,'kody działań'!$A$109:$B$126,2,FALSE),"")</f>
        <v/>
      </c>
      <c r="D184" s="2"/>
      <c r="E184" s="2"/>
      <c r="F184" s="2"/>
      <c r="G184" s="39"/>
      <c r="H184" s="2"/>
      <c r="I184" s="2"/>
      <c r="J184" s="2"/>
      <c r="K184" s="2"/>
      <c r="L184" s="2"/>
    </row>
    <row r="185" spans="1:12">
      <c r="A185" s="2">
        <v>175</v>
      </c>
      <c r="B185" s="39"/>
      <c r="C185" s="2" t="str">
        <f>IFERROR(VLOOKUP(B185,'kody działań'!$A$109:$B$126,2,FALSE),"")</f>
        <v/>
      </c>
      <c r="D185" s="2"/>
      <c r="E185" s="2"/>
      <c r="F185" s="2"/>
      <c r="G185" s="39"/>
      <c r="H185" s="2"/>
      <c r="I185" s="2"/>
      <c r="J185" s="2"/>
      <c r="K185" s="2"/>
      <c r="L185" s="2"/>
    </row>
    <row r="186" spans="1:12">
      <c r="A186" s="2">
        <v>176</v>
      </c>
      <c r="B186" s="39"/>
      <c r="C186" s="2" t="str">
        <f>IFERROR(VLOOKUP(B186,'kody działań'!$A$109:$B$126,2,FALSE),"")</f>
        <v/>
      </c>
      <c r="D186" s="2"/>
      <c r="E186" s="2"/>
      <c r="F186" s="2"/>
      <c r="G186" s="39"/>
      <c r="H186" s="2"/>
      <c r="I186" s="2"/>
      <c r="J186" s="2"/>
      <c r="K186" s="2"/>
      <c r="L186" s="2"/>
    </row>
    <row r="187" spans="1:12">
      <c r="A187" s="2">
        <v>177</v>
      </c>
      <c r="B187" s="39"/>
      <c r="C187" s="2" t="str">
        <f>IFERROR(VLOOKUP(B187,'kody działań'!$A$109:$B$126,2,FALSE),"")</f>
        <v/>
      </c>
      <c r="D187" s="2"/>
      <c r="E187" s="2"/>
      <c r="F187" s="2"/>
      <c r="G187" s="39"/>
      <c r="H187" s="2"/>
      <c r="I187" s="2"/>
      <c r="J187" s="2"/>
      <c r="K187" s="2"/>
      <c r="L187" s="2"/>
    </row>
    <row r="188" spans="1:12">
      <c r="A188" s="2">
        <v>178</v>
      </c>
      <c r="B188" s="39"/>
      <c r="C188" s="2" t="str">
        <f>IFERROR(VLOOKUP(B188,'kody działań'!$A$109:$B$126,2,FALSE),"")</f>
        <v/>
      </c>
      <c r="D188" s="2"/>
      <c r="E188" s="2"/>
      <c r="F188" s="2"/>
      <c r="G188" s="39"/>
      <c r="H188" s="2"/>
      <c r="I188" s="2"/>
      <c r="J188" s="2"/>
      <c r="K188" s="2"/>
      <c r="L188" s="2"/>
    </row>
    <row r="189" spans="1:12">
      <c r="A189" s="2">
        <v>179</v>
      </c>
      <c r="B189" s="39"/>
      <c r="C189" s="2" t="str">
        <f>IFERROR(VLOOKUP(B189,'kody działań'!$A$109:$B$126,2,FALSE),"")</f>
        <v/>
      </c>
      <c r="D189" s="2"/>
      <c r="E189" s="2"/>
      <c r="F189" s="2"/>
      <c r="G189" s="39"/>
      <c r="H189" s="2"/>
      <c r="I189" s="2"/>
      <c r="J189" s="2"/>
      <c r="K189" s="2"/>
      <c r="L189" s="2"/>
    </row>
    <row r="190" spans="1:12">
      <c r="A190" s="2">
        <v>180</v>
      </c>
      <c r="B190" s="39"/>
      <c r="C190" s="2" t="str">
        <f>IFERROR(VLOOKUP(B190,'kody działań'!$A$109:$B$126,2,FALSE),"")</f>
        <v/>
      </c>
      <c r="D190" s="2"/>
      <c r="E190" s="2"/>
      <c r="F190" s="2"/>
      <c r="G190" s="39"/>
      <c r="H190" s="2"/>
      <c r="I190" s="2"/>
      <c r="J190" s="2"/>
      <c r="K190" s="2"/>
      <c r="L190" s="2"/>
    </row>
    <row r="191" spans="1:12">
      <c r="A191" s="2">
        <v>181</v>
      </c>
      <c r="B191" s="39"/>
      <c r="C191" s="2" t="str">
        <f>IFERROR(VLOOKUP(B191,'kody działań'!$A$109:$B$126,2,FALSE),"")</f>
        <v/>
      </c>
      <c r="D191" s="2"/>
      <c r="E191" s="2"/>
      <c r="F191" s="2"/>
      <c r="G191" s="39"/>
      <c r="H191" s="2"/>
      <c r="I191" s="2"/>
      <c r="J191" s="2"/>
      <c r="K191" s="2"/>
      <c r="L191" s="2"/>
    </row>
    <row r="192" spans="1:12">
      <c r="A192" s="2">
        <v>182</v>
      </c>
      <c r="B192" s="39"/>
      <c r="C192" s="2" t="str">
        <f>IFERROR(VLOOKUP(B192,'kody działań'!$A$109:$B$126,2,FALSE),"")</f>
        <v/>
      </c>
      <c r="D192" s="2"/>
      <c r="E192" s="2"/>
      <c r="F192" s="2"/>
      <c r="G192" s="39"/>
      <c r="H192" s="2"/>
      <c r="I192" s="2"/>
      <c r="J192" s="2"/>
      <c r="K192" s="2"/>
      <c r="L192" s="2"/>
    </row>
    <row r="193" spans="1:12">
      <c r="A193" s="2">
        <v>183</v>
      </c>
      <c r="B193" s="39"/>
      <c r="C193" s="2" t="str">
        <f>IFERROR(VLOOKUP(B193,'kody działań'!$A$109:$B$126,2,FALSE),"")</f>
        <v/>
      </c>
      <c r="D193" s="2"/>
      <c r="E193" s="2"/>
      <c r="F193" s="2"/>
      <c r="G193" s="39"/>
      <c r="H193" s="2"/>
      <c r="I193" s="2"/>
      <c r="J193" s="2"/>
      <c r="K193" s="2"/>
      <c r="L193" s="2"/>
    </row>
    <row r="194" spans="1:12">
      <c r="A194" s="2">
        <v>184</v>
      </c>
      <c r="B194" s="39"/>
      <c r="C194" s="2" t="str">
        <f>IFERROR(VLOOKUP(B194,'kody działań'!$A$109:$B$126,2,FALSE),"")</f>
        <v/>
      </c>
      <c r="D194" s="2"/>
      <c r="E194" s="2"/>
      <c r="F194" s="2"/>
      <c r="G194" s="39"/>
      <c r="H194" s="2"/>
      <c r="I194" s="2"/>
      <c r="J194" s="2"/>
      <c r="K194" s="2"/>
      <c r="L194" s="2"/>
    </row>
    <row r="195" spans="1:12">
      <c r="A195" s="2">
        <v>185</v>
      </c>
      <c r="B195" s="39"/>
      <c r="C195" s="2" t="str">
        <f>IFERROR(VLOOKUP(B195,'kody działań'!$A$109:$B$126,2,FALSE),"")</f>
        <v/>
      </c>
      <c r="D195" s="2"/>
      <c r="E195" s="2"/>
      <c r="F195" s="2"/>
      <c r="G195" s="39"/>
      <c r="H195" s="2"/>
      <c r="I195" s="2"/>
      <c r="J195" s="2"/>
      <c r="K195" s="2"/>
      <c r="L195" s="2"/>
    </row>
    <row r="196" spans="1:12">
      <c r="A196" s="2">
        <v>186</v>
      </c>
      <c r="B196" s="39"/>
      <c r="C196" s="2" t="str">
        <f>IFERROR(VLOOKUP(B196,'kody działań'!$A$109:$B$126,2,FALSE),"")</f>
        <v/>
      </c>
      <c r="D196" s="2"/>
      <c r="E196" s="2"/>
      <c r="F196" s="2"/>
      <c r="G196" s="39"/>
      <c r="H196" s="2"/>
      <c r="I196" s="2"/>
      <c r="J196" s="2"/>
      <c r="K196" s="2"/>
      <c r="L196" s="2"/>
    </row>
    <row r="197" spans="1:12">
      <c r="A197" s="2">
        <v>187</v>
      </c>
      <c r="B197" s="39"/>
      <c r="C197" s="2" t="str">
        <f>IFERROR(VLOOKUP(B197,'kody działań'!$A$109:$B$126,2,FALSE),"")</f>
        <v/>
      </c>
      <c r="D197" s="2"/>
      <c r="E197" s="2"/>
      <c r="F197" s="2"/>
      <c r="G197" s="39"/>
      <c r="H197" s="2"/>
      <c r="I197" s="2"/>
      <c r="J197" s="2"/>
      <c r="K197" s="2"/>
      <c r="L197" s="2"/>
    </row>
    <row r="198" spans="1:12">
      <c r="A198" s="2">
        <v>188</v>
      </c>
      <c r="B198" s="39"/>
      <c r="C198" s="2" t="str">
        <f>IFERROR(VLOOKUP(B198,'kody działań'!$A$109:$B$126,2,FALSE),"")</f>
        <v/>
      </c>
      <c r="D198" s="2"/>
      <c r="E198" s="2"/>
      <c r="F198" s="2"/>
      <c r="G198" s="39"/>
      <c r="H198" s="2"/>
      <c r="I198" s="2"/>
      <c r="J198" s="2"/>
      <c r="K198" s="2"/>
      <c r="L198" s="2"/>
    </row>
    <row r="199" spans="1:12">
      <c r="A199" s="2">
        <v>189</v>
      </c>
      <c r="B199" s="39"/>
      <c r="C199" s="2" t="str">
        <f>IFERROR(VLOOKUP(B199,'kody działań'!$A$109:$B$126,2,FALSE),"")</f>
        <v/>
      </c>
      <c r="D199" s="2"/>
      <c r="E199" s="2"/>
      <c r="F199" s="2"/>
      <c r="G199" s="39"/>
      <c r="H199" s="2"/>
      <c r="I199" s="2"/>
      <c r="J199" s="2"/>
      <c r="K199" s="2"/>
      <c r="L199" s="2"/>
    </row>
  </sheetData>
  <mergeCells count="11">
    <mergeCell ref="J8:J9"/>
    <mergeCell ref="K8:K9"/>
    <mergeCell ref="L8:L9"/>
    <mergeCell ref="A3:D3"/>
    <mergeCell ref="G8:H8"/>
    <mergeCell ref="I8:I9"/>
    <mergeCell ref="A8:A9"/>
    <mergeCell ref="B8:B9"/>
    <mergeCell ref="C8:C9"/>
    <mergeCell ref="D8:D9"/>
    <mergeCell ref="E8:F9"/>
  </mergeCells>
  <dataValidations count="2">
    <dataValidation type="list" allowBlank="1" showInputMessage="1" showErrorMessage="1" sqref="G11:G199" xr:uid="{00000000-0002-0000-0400-000000000000}">
      <formula1>wskaznik_monitorowania_akcji</formula1>
    </dataValidation>
    <dataValidation type="list" allowBlank="1" showInputMessage="1" showErrorMessage="1" sqref="J11:J199" xr:uid="{00000000-0002-0000-0400-000001000000}">
      <formula1>sposob_finansowania</formula1>
    </dataValidation>
  </dataValidations>
  <pageMargins left="0.7" right="0.7" top="0.75" bottom="0.75" header="0.3" footer="0.3"/>
  <pageSetup paperSize="8" scale="66"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'kody działań'!$A$109:$A$125</xm:f>
          </x14:formula1>
          <xm:sqref>B11:B199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37"/>
  <sheetViews>
    <sheetView workbookViewId="0">
      <selection activeCell="D21" sqref="D21"/>
    </sheetView>
  </sheetViews>
  <sheetFormatPr defaultRowHeight="15"/>
  <cols>
    <col min="1" max="1" width="45.140625" customWidth="1"/>
    <col min="2" max="2" width="58.140625" customWidth="1"/>
    <col min="3" max="3" width="22.140625" customWidth="1"/>
    <col min="4" max="4" width="19.7109375" customWidth="1"/>
    <col min="5" max="5" width="25" customWidth="1"/>
  </cols>
  <sheetData>
    <row r="1" spans="1:5">
      <c r="A1" s="1" t="s">
        <v>332</v>
      </c>
      <c r="C1" s="37" t="str">
        <f>IF('Tabela Informacyjna'!C12=0,"",'Tabela Informacyjna'!C12)</f>
        <v>Urząd Miejski</v>
      </c>
    </row>
    <row r="2" spans="1:5">
      <c r="A2" s="1" t="s">
        <v>333</v>
      </c>
      <c r="C2" s="37" t="str">
        <f>IF('Tabela Informacyjna'!C11=0,"",'Tabela Informacyjna'!C11)</f>
        <v xml:space="preserve">Strzelce Opolskie </v>
      </c>
    </row>
    <row r="3" spans="1:5">
      <c r="A3" s="286" t="s">
        <v>334</v>
      </c>
      <c r="B3" s="286"/>
      <c r="C3" s="286"/>
      <c r="D3" s="286"/>
      <c r="E3" s="286"/>
    </row>
    <row r="4" spans="1:5">
      <c r="A4" s="1" t="s">
        <v>331</v>
      </c>
      <c r="C4" s="37" t="str">
        <f>'Tabela Informacyjna'!C8:D8</f>
        <v>PL1602 strefa opolska</v>
      </c>
    </row>
    <row r="5" spans="1:5">
      <c r="C5" s="37" t="str">
        <f>IF('Tabela Informacyjna'!D11=0,"",'Tabela Informacyjna'!D11)</f>
        <v>strzelecki</v>
      </c>
    </row>
    <row r="6" spans="1:5">
      <c r="A6" s="56" t="s">
        <v>510</v>
      </c>
      <c r="B6" s="57"/>
      <c r="C6" s="87">
        <f>IF('Tabela Informacyjna'!C6=0,"",'Tabela Informacyjna'!C6)</f>
        <v>2023</v>
      </c>
    </row>
    <row r="7" spans="1:5">
      <c r="A7" s="299" t="s">
        <v>511</v>
      </c>
      <c r="B7" s="300"/>
    </row>
    <row r="8" spans="1:5" ht="24">
      <c r="A8" s="144" t="s">
        <v>512</v>
      </c>
      <c r="B8" s="307" t="s">
        <v>606</v>
      </c>
    </row>
    <row r="9" spans="1:5" ht="84">
      <c r="A9" s="145" t="s">
        <v>607</v>
      </c>
      <c r="B9" s="307"/>
    </row>
    <row r="10" spans="1:5" ht="25.5" customHeight="1">
      <c r="A10" s="146" t="s">
        <v>513</v>
      </c>
      <c r="B10" s="307"/>
      <c r="D10" s="1"/>
    </row>
    <row r="11" spans="1:5" ht="32.25" customHeight="1">
      <c r="A11" s="297" t="s">
        <v>514</v>
      </c>
      <c r="B11" s="298"/>
      <c r="D11" s="1"/>
    </row>
    <row r="12" spans="1:5" ht="25.5" customHeight="1">
      <c r="A12" s="196" t="s">
        <v>672</v>
      </c>
      <c r="B12" s="198"/>
    </row>
    <row r="13" spans="1:5" ht="38.25" customHeight="1">
      <c r="A13" s="147" t="s">
        <v>560</v>
      </c>
      <c r="B13" s="93" t="s">
        <v>673</v>
      </c>
    </row>
    <row r="14" spans="1:5" ht="27" customHeight="1">
      <c r="A14" s="297" t="s">
        <v>515</v>
      </c>
      <c r="B14" s="298"/>
    </row>
    <row r="15" spans="1:5" ht="39" customHeight="1">
      <c r="A15" s="196" t="s">
        <v>674</v>
      </c>
      <c r="B15" s="198"/>
    </row>
    <row r="16" spans="1:5" ht="37.5" customHeight="1">
      <c r="A16" s="301" t="s">
        <v>516</v>
      </c>
      <c r="B16" s="302"/>
    </row>
    <row r="17" spans="1:2" ht="72">
      <c r="A17" s="145" t="s">
        <v>559</v>
      </c>
      <c r="B17" s="94" t="s">
        <v>675</v>
      </c>
    </row>
    <row r="18" spans="1:2" ht="24">
      <c r="A18" s="148" t="s">
        <v>517</v>
      </c>
      <c r="B18" s="154" t="s">
        <v>676</v>
      </c>
    </row>
    <row r="19" spans="1:2" ht="39.75" customHeight="1">
      <c r="A19" s="303" t="s">
        <v>558</v>
      </c>
      <c r="B19" s="304"/>
    </row>
    <row r="20" spans="1:2" ht="30.75" customHeight="1">
      <c r="A20" s="196" t="s">
        <v>688</v>
      </c>
      <c r="B20" s="198"/>
    </row>
    <row r="21" spans="1:2" ht="28.5" customHeight="1">
      <c r="A21" s="305" t="s">
        <v>518</v>
      </c>
      <c r="B21" s="306"/>
    </row>
    <row r="22" spans="1:2" ht="26.25" customHeight="1">
      <c r="A22" s="297" t="s">
        <v>519</v>
      </c>
      <c r="B22" s="298"/>
    </row>
    <row r="23" spans="1:2" ht="41.25" customHeight="1">
      <c r="A23" s="196" t="s">
        <v>677</v>
      </c>
      <c r="B23" s="198"/>
    </row>
    <row r="24" spans="1:2" ht="25.5" customHeight="1">
      <c r="A24" s="297" t="s">
        <v>520</v>
      </c>
      <c r="B24" s="298"/>
    </row>
    <row r="25" spans="1:2" ht="52.5" customHeight="1">
      <c r="A25" s="196" t="s">
        <v>678</v>
      </c>
      <c r="B25" s="198"/>
    </row>
    <row r="26" spans="1:2" ht="45.75" customHeight="1">
      <c r="A26" s="297" t="s">
        <v>557</v>
      </c>
      <c r="B26" s="298"/>
    </row>
    <row r="27" spans="1:2" ht="28.5" customHeight="1">
      <c r="A27" s="196" t="s">
        <v>679</v>
      </c>
      <c r="B27" s="198"/>
    </row>
    <row r="28" spans="1:2" ht="21.75" customHeight="1">
      <c r="A28" s="297" t="s">
        <v>521</v>
      </c>
      <c r="B28" s="298"/>
    </row>
    <row r="29" spans="1:2" ht="23.25" customHeight="1">
      <c r="A29" s="196" t="s">
        <v>670</v>
      </c>
      <c r="B29" s="198"/>
    </row>
    <row r="30" spans="1:2" ht="21" customHeight="1">
      <c r="A30" s="295" t="s">
        <v>522</v>
      </c>
      <c r="B30" s="296"/>
    </row>
    <row r="31" spans="1:2" ht="30.75" customHeight="1">
      <c r="A31" s="196" t="s">
        <v>670</v>
      </c>
      <c r="B31" s="198"/>
    </row>
    <row r="32" spans="1:2">
      <c r="A32" s="58"/>
      <c r="B32" s="58"/>
    </row>
    <row r="33" spans="1:3" ht="15.75" thickBot="1">
      <c r="A33" s="58"/>
      <c r="B33" s="58"/>
    </row>
    <row r="34" spans="1:3" ht="15.75" thickBot="1">
      <c r="A34" s="136" t="s">
        <v>563</v>
      </c>
      <c r="B34" s="97" t="s">
        <v>562</v>
      </c>
      <c r="C34" s="95"/>
    </row>
    <row r="35" spans="1:3" ht="15.75" thickBot="1">
      <c r="A35" s="91" t="s">
        <v>475</v>
      </c>
      <c r="B35" s="98" t="s">
        <v>564</v>
      </c>
      <c r="C35" s="96"/>
    </row>
    <row r="36" spans="1:3" ht="15.75" thickBot="1">
      <c r="A36" s="91" t="s">
        <v>459</v>
      </c>
      <c r="B36" s="98" t="s">
        <v>565</v>
      </c>
      <c r="C36" s="96"/>
    </row>
    <row r="37" spans="1:3" ht="15.75" thickBot="1">
      <c r="A37" s="149" t="s">
        <v>626</v>
      </c>
      <c r="B37" s="90" t="s">
        <v>567</v>
      </c>
    </row>
  </sheetData>
  <mergeCells count="21">
    <mergeCell ref="A23:B23"/>
    <mergeCell ref="A3:E3"/>
    <mergeCell ref="A7:B7"/>
    <mergeCell ref="A11:B11"/>
    <mergeCell ref="A12:B12"/>
    <mergeCell ref="A14:B14"/>
    <mergeCell ref="A15:B15"/>
    <mergeCell ref="A16:B16"/>
    <mergeCell ref="A19:B19"/>
    <mergeCell ref="A20:B20"/>
    <mergeCell ref="A21:B21"/>
    <mergeCell ref="A22:B22"/>
    <mergeCell ref="B8:B10"/>
    <mergeCell ref="A30:B30"/>
    <mergeCell ref="A31:B31"/>
    <mergeCell ref="A24:B24"/>
    <mergeCell ref="A25:B25"/>
    <mergeCell ref="A26:B26"/>
    <mergeCell ref="A27:B27"/>
    <mergeCell ref="A28:B28"/>
    <mergeCell ref="A29:B29"/>
  </mergeCells>
  <hyperlinks>
    <hyperlink ref="B18" r:id="rId1" xr:uid="{80E41219-13C7-42B8-AE9C-85C727CA1996}"/>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32"/>
  <sheetViews>
    <sheetView zoomScaleNormal="100" workbookViewId="0">
      <selection activeCell="C24" sqref="C24"/>
    </sheetView>
  </sheetViews>
  <sheetFormatPr defaultRowHeight="15"/>
  <cols>
    <col min="2" max="2" width="31.28515625" customWidth="1"/>
    <col min="3" max="3" width="74.85546875" customWidth="1"/>
    <col min="4" max="4" width="41.85546875" customWidth="1"/>
    <col min="5" max="5" width="26.7109375" customWidth="1"/>
  </cols>
  <sheetData>
    <row r="1" spans="1:5">
      <c r="A1" s="1" t="s">
        <v>332</v>
      </c>
      <c r="C1" s="37" t="str">
        <f>IF('Tabela Informacyjna'!C12=0,"",'Tabela Informacyjna'!C12)</f>
        <v>Urząd Miejski</v>
      </c>
    </row>
    <row r="2" spans="1:5">
      <c r="A2" s="1" t="s">
        <v>333</v>
      </c>
      <c r="C2" s="37" t="str">
        <f>IF('Tabela Informacyjna'!C11=0,"",'Tabela Informacyjna'!C11)</f>
        <v xml:space="preserve">Strzelce Opolskie </v>
      </c>
      <c r="E2" s="37" t="str">
        <f>IF('Tabela Informacyjna'!D11=0,"",'Tabela Informacyjna'!D11)</f>
        <v>strzelecki</v>
      </c>
    </row>
    <row r="3" spans="1:5">
      <c r="A3" s="286" t="s">
        <v>334</v>
      </c>
      <c r="B3" s="286"/>
      <c r="C3" s="286"/>
      <c r="D3" s="286"/>
      <c r="E3" s="286"/>
    </row>
    <row r="4" spans="1:5">
      <c r="A4" s="1" t="s">
        <v>331</v>
      </c>
      <c r="C4" s="37" t="str">
        <f>'Tabela Informacyjna'!C8:D8</f>
        <v>PL1602 strefa opolska</v>
      </c>
      <c r="E4" s="87">
        <f>IF('Tabela Informacyjna'!C6=0,"",'Tabela Informacyjna'!C6)</f>
        <v>2023</v>
      </c>
    </row>
    <row r="6" spans="1:5">
      <c r="A6" t="s">
        <v>527</v>
      </c>
    </row>
    <row r="7" spans="1:5" ht="57.75" customHeight="1">
      <c r="A7" s="100" t="s">
        <v>528</v>
      </c>
      <c r="B7" s="100" t="s">
        <v>529</v>
      </c>
      <c r="C7" s="100" t="s">
        <v>374</v>
      </c>
      <c r="D7" s="100" t="s">
        <v>499</v>
      </c>
      <c r="E7" s="100" t="s">
        <v>530</v>
      </c>
    </row>
    <row r="8" spans="1:5" s="99" customFormat="1" ht="40.5" customHeight="1">
      <c r="A8" s="101"/>
      <c r="B8" s="101" t="s">
        <v>8</v>
      </c>
      <c r="C8" s="101" t="s">
        <v>8</v>
      </c>
      <c r="D8" s="101" t="s">
        <v>597</v>
      </c>
      <c r="E8" s="101" t="s">
        <v>531</v>
      </c>
    </row>
    <row r="9" spans="1:5" s="1" customFormat="1" ht="78.75" customHeight="1">
      <c r="A9" s="26">
        <v>1</v>
      </c>
      <c r="B9" s="78" t="s">
        <v>375</v>
      </c>
      <c r="C9" s="78" t="s">
        <v>339</v>
      </c>
      <c r="D9" s="33" t="s">
        <v>693</v>
      </c>
      <c r="E9" s="26">
        <v>241730.11</v>
      </c>
    </row>
    <row r="10" spans="1:5" s="1" customFormat="1" ht="11.25">
      <c r="A10" s="26">
        <v>2</v>
      </c>
      <c r="B10" s="78" t="s">
        <v>375</v>
      </c>
      <c r="C10" s="78" t="s">
        <v>339</v>
      </c>
      <c r="D10" s="33" t="s">
        <v>649</v>
      </c>
      <c r="E10" s="26">
        <v>500000</v>
      </c>
    </row>
    <row r="11" spans="1:5" s="1" customFormat="1" ht="11.25">
      <c r="A11" s="26">
        <v>3</v>
      </c>
      <c r="B11" s="78" t="s">
        <v>375</v>
      </c>
      <c r="C11" s="78" t="s">
        <v>339</v>
      </c>
      <c r="D11" s="33" t="s">
        <v>650</v>
      </c>
      <c r="E11" s="26">
        <v>60000</v>
      </c>
    </row>
    <row r="12" spans="1:5" s="1" customFormat="1" ht="11.25">
      <c r="A12" s="26">
        <v>4</v>
      </c>
      <c r="B12" s="78" t="s">
        <v>375</v>
      </c>
      <c r="C12" s="78" t="s">
        <v>339</v>
      </c>
      <c r="D12" s="33" t="s">
        <v>651</v>
      </c>
      <c r="E12" s="26">
        <v>50000</v>
      </c>
    </row>
    <row r="13" spans="1:5" s="1" customFormat="1" ht="22.5">
      <c r="A13" s="26">
        <v>5</v>
      </c>
      <c r="B13" s="78" t="s">
        <v>375</v>
      </c>
      <c r="C13" s="78" t="s">
        <v>339</v>
      </c>
      <c r="D13" s="33" t="s">
        <v>652</v>
      </c>
      <c r="E13" s="26">
        <v>50000</v>
      </c>
    </row>
    <row r="14" spans="1:5" s="1" customFormat="1" ht="11.25">
      <c r="A14" s="26">
        <v>6</v>
      </c>
      <c r="B14" s="78" t="s">
        <v>375</v>
      </c>
      <c r="C14" s="78" t="s">
        <v>339</v>
      </c>
      <c r="D14" s="33" t="s">
        <v>653</v>
      </c>
      <c r="E14" s="26">
        <v>433987.1</v>
      </c>
    </row>
    <row r="15" spans="1:5" s="1" customFormat="1" ht="11.25">
      <c r="A15" s="26">
        <v>7</v>
      </c>
      <c r="B15" s="78" t="s">
        <v>375</v>
      </c>
      <c r="C15" s="78" t="s">
        <v>339</v>
      </c>
      <c r="D15" s="33" t="s">
        <v>654</v>
      </c>
      <c r="E15" s="26">
        <v>60000</v>
      </c>
    </row>
    <row r="16" spans="1:5" s="1" customFormat="1" ht="11.25">
      <c r="A16" s="26">
        <v>8</v>
      </c>
      <c r="B16" s="78" t="s">
        <v>375</v>
      </c>
      <c r="C16" s="78" t="s">
        <v>339</v>
      </c>
      <c r="D16" s="33" t="s">
        <v>655</v>
      </c>
      <c r="E16" s="26">
        <v>60000</v>
      </c>
    </row>
    <row r="17" spans="1:5" s="1" customFormat="1" ht="11.25">
      <c r="A17" s="26">
        <v>9</v>
      </c>
      <c r="B17" s="78" t="s">
        <v>376</v>
      </c>
      <c r="C17" s="78" t="s">
        <v>352</v>
      </c>
      <c r="D17" s="33" t="s">
        <v>656</v>
      </c>
      <c r="E17" s="26">
        <v>67870.17</v>
      </c>
    </row>
    <row r="18" spans="1:5" s="1" customFormat="1" ht="11.25">
      <c r="A18" s="26">
        <v>10</v>
      </c>
      <c r="B18" s="78" t="s">
        <v>376</v>
      </c>
      <c r="C18" s="78" t="s">
        <v>352</v>
      </c>
      <c r="D18" s="33" t="s">
        <v>657</v>
      </c>
      <c r="E18" s="26">
        <v>8708.4</v>
      </c>
    </row>
    <row r="19" spans="1:5" s="1" customFormat="1" ht="22.5">
      <c r="A19" s="26">
        <v>11</v>
      </c>
      <c r="B19" s="78" t="s">
        <v>376</v>
      </c>
      <c r="C19" s="78" t="s">
        <v>352</v>
      </c>
      <c r="D19" s="33" t="s">
        <v>658</v>
      </c>
      <c r="E19" s="26">
        <v>4700</v>
      </c>
    </row>
    <row r="20" spans="1:5" s="1" customFormat="1" ht="11.25">
      <c r="A20" s="26">
        <v>12</v>
      </c>
      <c r="B20" s="78" t="s">
        <v>376</v>
      </c>
      <c r="C20" s="78" t="s">
        <v>352</v>
      </c>
      <c r="D20" s="33" t="s">
        <v>659</v>
      </c>
      <c r="E20" s="26">
        <v>15990</v>
      </c>
    </row>
    <row r="21" spans="1:5" s="1" customFormat="1" ht="11.25">
      <c r="A21" s="26">
        <v>13</v>
      </c>
      <c r="B21" s="78" t="s">
        <v>376</v>
      </c>
      <c r="C21" s="78" t="s">
        <v>352</v>
      </c>
      <c r="D21" s="33" t="s">
        <v>660</v>
      </c>
      <c r="E21" s="26">
        <v>109000</v>
      </c>
    </row>
    <row r="22" spans="1:5" s="1" customFormat="1" ht="11.25">
      <c r="A22" s="26">
        <v>14</v>
      </c>
      <c r="B22" s="78" t="s">
        <v>379</v>
      </c>
      <c r="C22" s="78" t="s">
        <v>372</v>
      </c>
      <c r="D22" s="33" t="s">
        <v>665</v>
      </c>
      <c r="E22" s="26">
        <v>83388.240000000005</v>
      </c>
    </row>
    <row r="23" spans="1:5" s="1" customFormat="1" ht="33.75">
      <c r="A23" s="26">
        <v>15</v>
      </c>
      <c r="B23" s="78" t="s">
        <v>379</v>
      </c>
      <c r="C23" s="78" t="s">
        <v>368</v>
      </c>
      <c r="D23" s="33" t="s">
        <v>661</v>
      </c>
      <c r="E23" s="26">
        <v>0</v>
      </c>
    </row>
    <row r="24" spans="1:5" s="1" customFormat="1" ht="33.75">
      <c r="A24" s="26">
        <v>16</v>
      </c>
      <c r="B24" s="78" t="s">
        <v>379</v>
      </c>
      <c r="C24" s="78" t="s">
        <v>368</v>
      </c>
      <c r="D24" s="33" t="s">
        <v>662</v>
      </c>
      <c r="E24" s="26">
        <v>0</v>
      </c>
    </row>
    <row r="25" spans="1:5" s="1" customFormat="1" ht="78.75">
      <c r="A25" s="26">
        <v>17</v>
      </c>
      <c r="B25" s="78" t="s">
        <v>379</v>
      </c>
      <c r="C25" s="78" t="s">
        <v>370</v>
      </c>
      <c r="D25" s="33" t="s">
        <v>694</v>
      </c>
      <c r="E25" s="26">
        <v>46236.76</v>
      </c>
    </row>
    <row r="26" spans="1:5" s="1" customFormat="1" ht="33.75">
      <c r="A26" s="26"/>
      <c r="B26" s="78"/>
      <c r="C26" s="78"/>
      <c r="D26" s="33" t="s">
        <v>663</v>
      </c>
      <c r="E26" s="26">
        <v>374.5</v>
      </c>
    </row>
    <row r="27" spans="1:5" s="1" customFormat="1" ht="45">
      <c r="A27" s="26"/>
      <c r="B27" s="78"/>
      <c r="C27" s="78"/>
      <c r="D27" s="34" t="s">
        <v>691</v>
      </c>
      <c r="E27" s="26">
        <v>103.5</v>
      </c>
    </row>
    <row r="28" spans="1:5" s="1" customFormat="1" ht="45">
      <c r="A28" s="26"/>
      <c r="B28" s="78"/>
      <c r="C28" s="78"/>
      <c r="D28" s="33" t="s">
        <v>664</v>
      </c>
      <c r="E28" s="26">
        <v>314.10000000000002</v>
      </c>
    </row>
    <row r="29" spans="1:5" s="1" customFormat="1" ht="45">
      <c r="A29" s="26"/>
      <c r="B29" s="78"/>
      <c r="C29" s="78"/>
      <c r="D29" s="33" t="s">
        <v>692</v>
      </c>
      <c r="E29" s="26">
        <v>2829.77</v>
      </c>
    </row>
    <row r="30" spans="1:5" s="1" customFormat="1" ht="11.25">
      <c r="A30" s="26"/>
      <c r="B30" s="78"/>
      <c r="C30" s="78"/>
      <c r="D30" s="26"/>
      <c r="E30" s="26"/>
    </row>
    <row r="31" spans="1:5" ht="15.75" thickBot="1"/>
    <row r="32" spans="1:5" ht="15.75" thickBot="1">
      <c r="B32" s="92" t="s">
        <v>8</v>
      </c>
      <c r="C32" s="88" t="s">
        <v>627</v>
      </c>
    </row>
  </sheetData>
  <mergeCells count="1">
    <mergeCell ref="A3:E3"/>
  </mergeCells>
  <dataValidations count="2">
    <dataValidation type="list" allowBlank="1" showInputMessage="1" showErrorMessage="1" sqref="C9:C30" xr:uid="{00000000-0002-0000-0600-000000000000}">
      <formula1>INDIRECT(B9)</formula1>
    </dataValidation>
    <dataValidation type="list" allowBlank="1" showInputMessage="1" showErrorMessage="1" sqref="B9:B30" xr:uid="{00000000-0002-0000-0600-000001000000}">
      <formula1>lista</formula1>
    </dataValidation>
  </dataValidations>
  <pageMargins left="0.7" right="0.7" top="0.75" bottom="0.75" header="0.3" footer="0.3"/>
  <pageSetup paperSize="8" scale="9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20"/>
  <sheetViews>
    <sheetView workbookViewId="0">
      <selection activeCell="B11" sqref="B11"/>
    </sheetView>
  </sheetViews>
  <sheetFormatPr defaultRowHeight="15"/>
  <cols>
    <col min="1" max="1" width="6.85546875" customWidth="1"/>
    <col min="2" max="2" width="39.85546875" customWidth="1"/>
    <col min="3" max="3" width="54" customWidth="1"/>
    <col min="4" max="4" width="36.5703125" customWidth="1"/>
    <col min="5" max="5" width="23.7109375" customWidth="1"/>
  </cols>
  <sheetData>
    <row r="1" spans="1:6">
      <c r="A1" s="1" t="s">
        <v>332</v>
      </c>
      <c r="C1" s="37" t="str">
        <f>IF('Tabela Informacyjna'!C12=0,"",'Tabela Informacyjna'!C12)</f>
        <v>Urząd Miejski</v>
      </c>
    </row>
    <row r="2" spans="1:6">
      <c r="A2" s="1" t="s">
        <v>333</v>
      </c>
      <c r="C2" s="37" t="str">
        <f>IF('Tabela Informacyjna'!C11=0,"",'Tabela Informacyjna'!C11)</f>
        <v xml:space="preserve">Strzelce Opolskie </v>
      </c>
      <c r="E2" s="37" t="str">
        <f>IF('Tabela Informacyjna'!D11=0,"",'Tabela Informacyjna'!D11)</f>
        <v>strzelecki</v>
      </c>
    </row>
    <row r="3" spans="1:6">
      <c r="A3" s="286" t="s">
        <v>334</v>
      </c>
      <c r="B3" s="286"/>
      <c r="C3" s="286"/>
      <c r="D3" s="286"/>
      <c r="E3" s="286"/>
    </row>
    <row r="4" spans="1:6">
      <c r="A4" s="1" t="s">
        <v>331</v>
      </c>
      <c r="C4" s="37" t="str">
        <f>'Tabela Informacyjna'!C8:D8</f>
        <v>PL1602 strefa opolska</v>
      </c>
      <c r="E4" s="87">
        <f>IF('Tabela Informacyjna'!C6=0,"",'Tabela Informacyjna'!C6)</f>
        <v>2023</v>
      </c>
    </row>
    <row r="6" spans="1:6" ht="28.5" customHeight="1">
      <c r="A6" s="117" t="s">
        <v>590</v>
      </c>
      <c r="B6" s="117" t="s">
        <v>591</v>
      </c>
      <c r="C6" s="117" t="s">
        <v>592</v>
      </c>
      <c r="D6" s="117" t="s">
        <v>593</v>
      </c>
    </row>
    <row r="7" spans="1:6" ht="36" customHeight="1">
      <c r="A7" s="119"/>
      <c r="B7" s="119" t="s">
        <v>598</v>
      </c>
      <c r="C7" s="119" t="s">
        <v>598</v>
      </c>
      <c r="D7" s="119" t="s">
        <v>599</v>
      </c>
    </row>
    <row r="8" spans="1:6" ht="51.95" customHeight="1">
      <c r="A8" s="67">
        <v>1</v>
      </c>
      <c r="B8" s="152" t="s">
        <v>633</v>
      </c>
      <c r="C8" s="152" t="s">
        <v>634</v>
      </c>
      <c r="D8" s="152" t="s">
        <v>635</v>
      </c>
      <c r="E8" s="151"/>
      <c r="F8" s="151"/>
    </row>
    <row r="9" spans="1:6" ht="51.95" customHeight="1">
      <c r="A9" s="67">
        <v>2</v>
      </c>
      <c r="B9" s="152" t="s">
        <v>636</v>
      </c>
      <c r="C9" s="152" t="s">
        <v>637</v>
      </c>
      <c r="D9" s="152" t="s">
        <v>638</v>
      </c>
      <c r="E9" s="151"/>
      <c r="F9" s="151"/>
    </row>
    <row r="10" spans="1:6" ht="51.95" customHeight="1">
      <c r="A10" s="67">
        <v>3</v>
      </c>
      <c r="B10" s="152" t="s">
        <v>639</v>
      </c>
      <c r="C10" s="153" t="s">
        <v>640</v>
      </c>
      <c r="D10" s="152" t="s">
        <v>635</v>
      </c>
      <c r="E10" s="151"/>
      <c r="F10" s="151"/>
    </row>
    <row r="11" spans="1:6" ht="51.95" customHeight="1">
      <c r="A11" s="67">
        <v>4</v>
      </c>
      <c r="B11" s="152" t="s">
        <v>641</v>
      </c>
      <c r="C11" s="152" t="s">
        <v>637</v>
      </c>
      <c r="D11" s="152" t="s">
        <v>638</v>
      </c>
      <c r="E11" s="151"/>
      <c r="F11" s="151"/>
    </row>
    <row r="12" spans="1:6" ht="51.95" customHeight="1">
      <c r="A12" s="67">
        <v>5</v>
      </c>
      <c r="B12" s="152" t="s">
        <v>642</v>
      </c>
      <c r="C12" s="152" t="s">
        <v>643</v>
      </c>
      <c r="D12" s="152" t="s">
        <v>635</v>
      </c>
      <c r="E12" s="151"/>
      <c r="F12" s="151"/>
    </row>
    <row r="13" spans="1:6" ht="51.95" customHeight="1">
      <c r="A13" s="67">
        <v>6</v>
      </c>
      <c r="B13" s="152" t="s">
        <v>644</v>
      </c>
      <c r="C13" s="152" t="s">
        <v>643</v>
      </c>
      <c r="D13" s="152" t="s">
        <v>635</v>
      </c>
      <c r="E13" s="151"/>
      <c r="F13" s="151"/>
    </row>
    <row r="14" spans="1:6" ht="51.95" customHeight="1">
      <c r="A14" s="67">
        <v>7</v>
      </c>
      <c r="B14" s="152" t="s">
        <v>645</v>
      </c>
      <c r="C14" s="153" t="s">
        <v>646</v>
      </c>
      <c r="D14" s="152" t="s">
        <v>635</v>
      </c>
      <c r="E14" s="151"/>
      <c r="F14" s="151"/>
    </row>
    <row r="15" spans="1:6" ht="18" customHeight="1">
      <c r="A15" s="67">
        <v>8</v>
      </c>
      <c r="B15" s="67"/>
      <c r="C15" s="67"/>
      <c r="D15" s="67"/>
    </row>
    <row r="16" spans="1:6" ht="18" customHeight="1">
      <c r="A16" s="67">
        <v>9</v>
      </c>
      <c r="B16" s="67"/>
      <c r="C16" s="67"/>
      <c r="D16" s="67"/>
    </row>
    <row r="17" spans="1:4" ht="18" customHeight="1">
      <c r="A17" s="67">
        <v>10</v>
      </c>
      <c r="B17" s="67"/>
      <c r="C17" s="67"/>
      <c r="D17" s="67"/>
    </row>
    <row r="18" spans="1:4" ht="18" customHeight="1">
      <c r="A18" s="67">
        <v>11</v>
      </c>
      <c r="B18" s="67"/>
      <c r="C18" s="67"/>
      <c r="D18" s="67"/>
    </row>
    <row r="19" spans="1:4" ht="18" customHeight="1">
      <c r="A19" s="67">
        <v>12</v>
      </c>
      <c r="B19" s="67"/>
      <c r="C19" s="67"/>
      <c r="D19" s="67"/>
    </row>
    <row r="20" spans="1:4" ht="18" customHeight="1">
      <c r="A20" s="67">
        <v>13</v>
      </c>
      <c r="B20" s="67"/>
      <c r="C20" s="67"/>
      <c r="D20" s="67"/>
    </row>
  </sheetData>
  <mergeCells count="1">
    <mergeCell ref="A3:E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0"/>
  <sheetViews>
    <sheetView workbookViewId="0">
      <selection activeCell="H14" sqref="H14"/>
    </sheetView>
  </sheetViews>
  <sheetFormatPr defaultRowHeight="15"/>
  <cols>
    <col min="1" max="1" width="5.140625" customWidth="1"/>
    <col min="2" max="2" width="34.5703125" customWidth="1"/>
    <col min="3" max="3" width="32.42578125" customWidth="1"/>
    <col min="4" max="4" width="38.42578125" customWidth="1"/>
  </cols>
  <sheetData>
    <row r="1" spans="1:5">
      <c r="A1" s="1" t="s">
        <v>332</v>
      </c>
      <c r="C1" s="37" t="str">
        <f>IF('Tabela Informacyjna'!C12=0,"",'Tabela Informacyjna'!C12)</f>
        <v>Urząd Miejski</v>
      </c>
    </row>
    <row r="2" spans="1:5">
      <c r="A2" s="1" t="s">
        <v>333</v>
      </c>
      <c r="C2" s="37" t="str">
        <f>IF('Tabela Informacyjna'!C11=0,"",'Tabela Informacyjna'!C11)</f>
        <v xml:space="preserve">Strzelce Opolskie </v>
      </c>
      <c r="E2" s="37" t="str">
        <f>IF('Tabela Informacyjna'!D11=0,"",'Tabela Informacyjna'!D11)</f>
        <v>strzelecki</v>
      </c>
    </row>
    <row r="3" spans="1:5">
      <c r="A3" s="286" t="s">
        <v>334</v>
      </c>
      <c r="B3" s="286"/>
      <c r="C3" s="286"/>
      <c r="D3" s="286"/>
      <c r="E3" s="286"/>
    </row>
    <row r="4" spans="1:5">
      <c r="A4" s="1" t="s">
        <v>331</v>
      </c>
      <c r="C4" s="37" t="str">
        <f>'Tabela Informacyjna'!C8:D8</f>
        <v>PL1602 strefa opolska</v>
      </c>
      <c r="E4" s="87">
        <f>IF('Tabela Informacyjna'!C6=0,"",'Tabela Informacyjna'!C6)</f>
        <v>2023</v>
      </c>
    </row>
    <row r="6" spans="1:5" ht="90" customHeight="1">
      <c r="A6" s="117" t="s">
        <v>590</v>
      </c>
      <c r="B6" s="117" t="s">
        <v>594</v>
      </c>
      <c r="C6" s="117" t="s">
        <v>595</v>
      </c>
      <c r="D6" s="117" t="s">
        <v>596</v>
      </c>
    </row>
    <row r="7" spans="1:5" ht="32.25" customHeight="1">
      <c r="A7" s="118"/>
      <c r="B7" s="119" t="s">
        <v>598</v>
      </c>
      <c r="C7" s="119" t="s">
        <v>600</v>
      </c>
      <c r="D7" s="119" t="s">
        <v>599</v>
      </c>
    </row>
    <row r="8" spans="1:5">
      <c r="A8" s="67">
        <v>1</v>
      </c>
      <c r="B8" s="67"/>
      <c r="C8" s="67"/>
      <c r="D8" s="67"/>
    </row>
    <row r="9" spans="1:5">
      <c r="A9" s="67">
        <v>2</v>
      </c>
      <c r="B9" s="67"/>
      <c r="C9" s="67"/>
      <c r="D9" s="67"/>
    </row>
    <row r="10" spans="1:5">
      <c r="A10" s="67">
        <v>3</v>
      </c>
      <c r="B10" s="67"/>
      <c r="C10" s="67"/>
      <c r="D10" s="67"/>
    </row>
    <row r="11" spans="1:5">
      <c r="A11" s="67">
        <v>4</v>
      </c>
      <c r="B11" s="67"/>
      <c r="C11" s="67"/>
      <c r="D11" s="67"/>
    </row>
    <row r="12" spans="1:5">
      <c r="A12" s="67">
        <v>5</v>
      </c>
      <c r="B12" s="67"/>
      <c r="C12" s="67"/>
      <c r="D12" s="67"/>
    </row>
    <row r="13" spans="1:5">
      <c r="A13" s="67">
        <v>6</v>
      </c>
      <c r="B13" s="67"/>
      <c r="C13" s="67"/>
      <c r="D13" s="67"/>
    </row>
    <row r="14" spans="1:5">
      <c r="A14" s="67">
        <v>7</v>
      </c>
      <c r="B14" s="67"/>
      <c r="C14" s="67"/>
      <c r="D14" s="67"/>
    </row>
    <row r="15" spans="1:5">
      <c r="A15" s="67">
        <v>8</v>
      </c>
      <c r="B15" s="67"/>
      <c r="C15" s="67"/>
      <c r="D15" s="67"/>
    </row>
    <row r="16" spans="1:5">
      <c r="A16" s="67">
        <v>9</v>
      </c>
      <c r="B16" s="67"/>
      <c r="C16" s="67"/>
      <c r="D16" s="67"/>
    </row>
    <row r="17" spans="1:4">
      <c r="A17" s="67">
        <v>10</v>
      </c>
      <c r="B17" s="67"/>
      <c r="C17" s="67"/>
      <c r="D17" s="67"/>
    </row>
    <row r="18" spans="1:4">
      <c r="A18" s="67">
        <v>11</v>
      </c>
      <c r="B18" s="67"/>
      <c r="C18" s="67"/>
      <c r="D18" s="67"/>
    </row>
    <row r="19" spans="1:4">
      <c r="A19" s="67">
        <v>12</v>
      </c>
      <c r="B19" s="67"/>
      <c r="C19" s="67"/>
      <c r="D19" s="67"/>
    </row>
    <row r="20" spans="1:4">
      <c r="A20" s="67">
        <v>13</v>
      </c>
      <c r="B20" s="67"/>
      <c r="C20" s="67"/>
      <c r="D20" s="67"/>
    </row>
  </sheetData>
  <mergeCells count="1">
    <mergeCell ref="A3: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84"/>
  <sheetViews>
    <sheetView topLeftCell="A16" workbookViewId="0">
      <selection activeCell="F44" sqref="F44"/>
    </sheetView>
  </sheetViews>
  <sheetFormatPr defaultRowHeight="15"/>
  <cols>
    <col min="1" max="1" width="9.140625" style="12"/>
    <col min="2" max="2" width="14.7109375" style="12" customWidth="1"/>
    <col min="3" max="3" width="26" style="12" customWidth="1"/>
    <col min="4" max="4" width="18" style="12" customWidth="1"/>
    <col min="5" max="5" width="15.42578125" style="12" customWidth="1"/>
    <col min="6" max="6" width="21.28515625" style="12" customWidth="1"/>
  </cols>
  <sheetData>
    <row r="1" spans="2:6">
      <c r="B1" s="12" t="s">
        <v>253</v>
      </c>
      <c r="C1" s="12" t="s">
        <v>254</v>
      </c>
      <c r="D1" s="12" t="s">
        <v>255</v>
      </c>
      <c r="E1" s="12" t="s">
        <v>256</v>
      </c>
      <c r="F1" s="12" t="s">
        <v>257</v>
      </c>
    </row>
    <row r="2" spans="2:6">
      <c r="B2" s="13" t="s">
        <v>59</v>
      </c>
      <c r="C2" s="13" t="s">
        <v>60</v>
      </c>
      <c r="D2" s="13" t="s">
        <v>61</v>
      </c>
      <c r="E2" s="13" t="s">
        <v>62</v>
      </c>
      <c r="F2" s="13" t="s">
        <v>63</v>
      </c>
    </row>
    <row r="3" spans="2:6">
      <c r="B3" s="14" t="s">
        <v>64</v>
      </c>
      <c r="C3" s="14" t="s">
        <v>65</v>
      </c>
      <c r="D3" s="14" t="s">
        <v>66</v>
      </c>
      <c r="E3" s="14" t="s">
        <v>67</v>
      </c>
      <c r="F3" s="14" t="s">
        <v>328</v>
      </c>
    </row>
    <row r="4" spans="2:6">
      <c r="B4" s="14" t="s">
        <v>68</v>
      </c>
      <c r="C4" s="14" t="s">
        <v>69</v>
      </c>
      <c r="D4" s="14" t="s">
        <v>70</v>
      </c>
      <c r="E4" s="14" t="s">
        <v>67</v>
      </c>
      <c r="F4" s="14" t="s">
        <v>328</v>
      </c>
    </row>
    <row r="5" spans="2:6">
      <c r="B5" s="14" t="s">
        <v>71</v>
      </c>
      <c r="C5" s="14" t="s">
        <v>72</v>
      </c>
      <c r="D5" s="14" t="s">
        <v>73</v>
      </c>
      <c r="E5" s="14" t="s">
        <v>74</v>
      </c>
      <c r="F5" s="14" t="s">
        <v>328</v>
      </c>
    </row>
    <row r="6" spans="2:6">
      <c r="B6" s="14" t="s">
        <v>75</v>
      </c>
      <c r="C6" s="14" t="s">
        <v>76</v>
      </c>
      <c r="D6" s="14" t="s">
        <v>66</v>
      </c>
      <c r="E6" s="14" t="s">
        <v>74</v>
      </c>
      <c r="F6" s="14" t="s">
        <v>328</v>
      </c>
    </row>
    <row r="7" spans="2:6">
      <c r="B7" s="14" t="s">
        <v>77</v>
      </c>
      <c r="C7" s="14" t="s">
        <v>78</v>
      </c>
      <c r="D7" s="14" t="s">
        <v>79</v>
      </c>
      <c r="E7" s="14" t="s">
        <v>80</v>
      </c>
      <c r="F7" s="14" t="s">
        <v>328</v>
      </c>
    </row>
    <row r="8" spans="2:6">
      <c r="B8" s="14" t="s">
        <v>81</v>
      </c>
      <c r="C8" s="14" t="s">
        <v>82</v>
      </c>
      <c r="D8" s="14" t="s">
        <v>83</v>
      </c>
      <c r="E8" s="14" t="s">
        <v>67</v>
      </c>
      <c r="F8" s="14" t="s">
        <v>328</v>
      </c>
    </row>
    <row r="9" spans="2:6">
      <c r="B9" s="14" t="s">
        <v>84</v>
      </c>
      <c r="C9" s="14" t="s">
        <v>85</v>
      </c>
      <c r="D9" s="14" t="s">
        <v>86</v>
      </c>
      <c r="E9" s="14" t="s">
        <v>74</v>
      </c>
      <c r="F9" s="14" t="s">
        <v>328</v>
      </c>
    </row>
    <row r="10" spans="2:6">
      <c r="B10" s="14" t="s">
        <v>87</v>
      </c>
      <c r="C10" s="14" t="s">
        <v>88</v>
      </c>
      <c r="D10" s="14" t="s">
        <v>73</v>
      </c>
      <c r="E10" s="14" t="s">
        <v>74</v>
      </c>
      <c r="F10" s="14" t="s">
        <v>328</v>
      </c>
    </row>
    <row r="11" spans="2:6">
      <c r="B11" s="14" t="s">
        <v>89</v>
      </c>
      <c r="C11" s="14" t="s">
        <v>90</v>
      </c>
      <c r="D11" s="14" t="s">
        <v>86</v>
      </c>
      <c r="E11" s="14" t="s">
        <v>74</v>
      </c>
      <c r="F11" s="14" t="s">
        <v>328</v>
      </c>
    </row>
    <row r="12" spans="2:6">
      <c r="B12" s="14" t="s">
        <v>91</v>
      </c>
      <c r="C12" s="14" t="s">
        <v>92</v>
      </c>
      <c r="D12" s="14" t="s">
        <v>93</v>
      </c>
      <c r="E12" s="14" t="s">
        <v>67</v>
      </c>
      <c r="F12" s="14" t="s">
        <v>328</v>
      </c>
    </row>
    <row r="13" spans="2:6">
      <c r="B13" s="14" t="s">
        <v>94</v>
      </c>
      <c r="C13" s="14" t="s">
        <v>95</v>
      </c>
      <c r="D13" s="14" t="s">
        <v>86</v>
      </c>
      <c r="E13" s="14" t="s">
        <v>74</v>
      </c>
      <c r="F13" s="14" t="s">
        <v>328</v>
      </c>
    </row>
    <row r="14" spans="2:6">
      <c r="B14" s="14" t="s">
        <v>96</v>
      </c>
      <c r="C14" s="14" t="s">
        <v>97</v>
      </c>
      <c r="D14" s="14" t="s">
        <v>98</v>
      </c>
      <c r="E14" s="14" t="s">
        <v>74</v>
      </c>
      <c r="F14" s="14" t="s">
        <v>328</v>
      </c>
    </row>
    <row r="15" spans="2:6">
      <c r="B15" s="14" t="s">
        <v>99</v>
      </c>
      <c r="C15" s="14" t="s">
        <v>100</v>
      </c>
      <c r="D15" s="14" t="s">
        <v>70</v>
      </c>
      <c r="E15" s="14" t="s">
        <v>67</v>
      </c>
      <c r="F15" s="14" t="s">
        <v>328</v>
      </c>
    </row>
    <row r="16" spans="2:6">
      <c r="B16" s="14" t="s">
        <v>101</v>
      </c>
      <c r="C16" s="14" t="s">
        <v>102</v>
      </c>
      <c r="D16" s="14" t="s">
        <v>66</v>
      </c>
      <c r="E16" s="14" t="s">
        <v>67</v>
      </c>
      <c r="F16" s="14" t="s">
        <v>328</v>
      </c>
    </row>
    <row r="17" spans="2:6">
      <c r="B17" s="14" t="s">
        <v>103</v>
      </c>
      <c r="C17" s="14" t="s">
        <v>104</v>
      </c>
      <c r="D17" s="14" t="s">
        <v>105</v>
      </c>
      <c r="E17" s="14" t="s">
        <v>67</v>
      </c>
      <c r="F17" s="14" t="s">
        <v>328</v>
      </c>
    </row>
    <row r="18" spans="2:6">
      <c r="B18" s="14" t="s">
        <v>106</v>
      </c>
      <c r="C18" s="14" t="s">
        <v>107</v>
      </c>
      <c r="D18" s="14" t="s">
        <v>108</v>
      </c>
      <c r="E18" s="14" t="s">
        <v>67</v>
      </c>
      <c r="F18" s="14" t="s">
        <v>328</v>
      </c>
    </row>
    <row r="19" spans="2:6">
      <c r="B19" s="14" t="s">
        <v>109</v>
      </c>
      <c r="C19" s="14" t="s">
        <v>110</v>
      </c>
      <c r="D19" s="14" t="s">
        <v>93</v>
      </c>
      <c r="E19" s="14" t="s">
        <v>67</v>
      </c>
      <c r="F19" s="14" t="s">
        <v>328</v>
      </c>
    </row>
    <row r="20" spans="2:6">
      <c r="B20" s="14" t="s">
        <v>111</v>
      </c>
      <c r="C20" s="14" t="s">
        <v>112</v>
      </c>
      <c r="D20" s="14" t="s">
        <v>79</v>
      </c>
      <c r="E20" s="14" t="s">
        <v>113</v>
      </c>
      <c r="F20" s="14" t="s">
        <v>328</v>
      </c>
    </row>
    <row r="21" spans="2:6">
      <c r="B21" s="14" t="s">
        <v>114</v>
      </c>
      <c r="C21" s="14" t="s">
        <v>115</v>
      </c>
      <c r="D21" s="14" t="s">
        <v>116</v>
      </c>
      <c r="E21" s="14" t="s">
        <v>74</v>
      </c>
      <c r="F21" s="14" t="s">
        <v>328</v>
      </c>
    </row>
    <row r="22" spans="2:6">
      <c r="B22" s="14" t="s">
        <v>117</v>
      </c>
      <c r="C22" s="14" t="s">
        <v>118</v>
      </c>
      <c r="D22" s="14" t="s">
        <v>116</v>
      </c>
      <c r="E22" s="14" t="s">
        <v>74</v>
      </c>
      <c r="F22" s="14" t="s">
        <v>328</v>
      </c>
    </row>
    <row r="23" spans="2:6">
      <c r="B23" s="14" t="s">
        <v>119</v>
      </c>
      <c r="C23" s="14" t="s">
        <v>120</v>
      </c>
      <c r="D23" s="14" t="s">
        <v>105</v>
      </c>
      <c r="E23" s="14" t="s">
        <v>74</v>
      </c>
      <c r="F23" s="14" t="s">
        <v>328</v>
      </c>
    </row>
    <row r="24" spans="2:6">
      <c r="B24" s="14" t="s">
        <v>121</v>
      </c>
      <c r="C24" s="14" t="s">
        <v>122</v>
      </c>
      <c r="D24" s="14" t="s">
        <v>73</v>
      </c>
      <c r="E24" s="14" t="s">
        <v>80</v>
      </c>
      <c r="F24" s="14" t="s">
        <v>328</v>
      </c>
    </row>
    <row r="25" spans="2:6">
      <c r="B25" s="14" t="s">
        <v>123</v>
      </c>
      <c r="C25" s="14" t="s">
        <v>124</v>
      </c>
      <c r="D25" s="14" t="s">
        <v>66</v>
      </c>
      <c r="E25" s="14" t="s">
        <v>67</v>
      </c>
      <c r="F25" s="14" t="s">
        <v>328</v>
      </c>
    </row>
    <row r="26" spans="2:6">
      <c r="B26" s="14" t="s">
        <v>125</v>
      </c>
      <c r="C26" s="14" t="s">
        <v>126</v>
      </c>
      <c r="D26" s="14" t="s">
        <v>83</v>
      </c>
      <c r="E26" s="14" t="s">
        <v>67</v>
      </c>
      <c r="F26" s="14" t="s">
        <v>328</v>
      </c>
    </row>
    <row r="27" spans="2:6">
      <c r="B27" s="14" t="s">
        <v>127</v>
      </c>
      <c r="C27" s="14" t="s">
        <v>128</v>
      </c>
      <c r="D27" s="14" t="s">
        <v>116</v>
      </c>
      <c r="E27" s="14" t="s">
        <v>67</v>
      </c>
      <c r="F27" s="14" t="s">
        <v>328</v>
      </c>
    </row>
    <row r="28" spans="2:6">
      <c r="B28" s="14" t="s">
        <v>129</v>
      </c>
      <c r="C28" s="14" t="s">
        <v>130</v>
      </c>
      <c r="D28" s="14" t="s">
        <v>86</v>
      </c>
      <c r="E28" s="14" t="s">
        <v>74</v>
      </c>
      <c r="F28" s="14" t="s">
        <v>328</v>
      </c>
    </row>
    <row r="29" spans="2:6">
      <c r="B29" s="14" t="s">
        <v>131</v>
      </c>
      <c r="C29" s="14" t="s">
        <v>132</v>
      </c>
      <c r="D29" s="14" t="s">
        <v>105</v>
      </c>
      <c r="E29" s="14" t="s">
        <v>67</v>
      </c>
      <c r="F29" s="14" t="s">
        <v>328</v>
      </c>
    </row>
    <row r="30" spans="2:6">
      <c r="B30" s="14" t="s">
        <v>133</v>
      </c>
      <c r="C30" s="14" t="s">
        <v>134</v>
      </c>
      <c r="D30" s="14" t="s">
        <v>108</v>
      </c>
      <c r="E30" s="14" t="s">
        <v>67</v>
      </c>
      <c r="F30" s="14" t="s">
        <v>328</v>
      </c>
    </row>
    <row r="31" spans="2:6">
      <c r="B31" s="14" t="s">
        <v>135</v>
      </c>
      <c r="C31" s="14" t="s">
        <v>136</v>
      </c>
      <c r="D31" s="14" t="s">
        <v>83</v>
      </c>
      <c r="E31" s="14" t="s">
        <v>74</v>
      </c>
      <c r="F31" s="14" t="s">
        <v>328</v>
      </c>
    </row>
    <row r="32" spans="2:6">
      <c r="B32" s="14" t="s">
        <v>137</v>
      </c>
      <c r="C32" s="14" t="s">
        <v>138</v>
      </c>
      <c r="D32" s="14" t="s">
        <v>116</v>
      </c>
      <c r="E32" s="14" t="s">
        <v>67</v>
      </c>
      <c r="F32" s="14" t="s">
        <v>328</v>
      </c>
    </row>
    <row r="33" spans="2:6">
      <c r="B33" s="14" t="s">
        <v>139</v>
      </c>
      <c r="C33" s="14" t="s">
        <v>140</v>
      </c>
      <c r="D33" s="14" t="s">
        <v>79</v>
      </c>
      <c r="E33" s="14" t="s">
        <v>67</v>
      </c>
      <c r="F33" s="14" t="s">
        <v>328</v>
      </c>
    </row>
    <row r="34" spans="2:6">
      <c r="B34" s="14" t="s">
        <v>141</v>
      </c>
      <c r="C34" s="14" t="s">
        <v>142</v>
      </c>
      <c r="D34" s="14" t="s">
        <v>70</v>
      </c>
      <c r="E34" s="14" t="s">
        <v>74</v>
      </c>
      <c r="F34" s="14" t="s">
        <v>328</v>
      </c>
    </row>
    <row r="35" spans="2:6">
      <c r="B35" s="14" t="s">
        <v>143</v>
      </c>
      <c r="C35" s="14" t="s">
        <v>144</v>
      </c>
      <c r="D35" s="14" t="s">
        <v>79</v>
      </c>
      <c r="E35" s="14" t="s">
        <v>74</v>
      </c>
      <c r="F35" s="14" t="s">
        <v>328</v>
      </c>
    </row>
    <row r="36" spans="2:6">
      <c r="B36" s="14" t="s">
        <v>145</v>
      </c>
      <c r="C36" s="14" t="s">
        <v>146</v>
      </c>
      <c r="D36" s="14" t="s">
        <v>105</v>
      </c>
      <c r="E36" s="14" t="s">
        <v>74</v>
      </c>
      <c r="F36" s="14" t="s">
        <v>328</v>
      </c>
    </row>
    <row r="37" spans="2:6">
      <c r="B37" s="14" t="s">
        <v>147</v>
      </c>
      <c r="C37" s="14" t="s">
        <v>148</v>
      </c>
      <c r="D37" s="14" t="s">
        <v>86</v>
      </c>
      <c r="E37" s="14" t="s">
        <v>74</v>
      </c>
      <c r="F37" s="14" t="s">
        <v>328</v>
      </c>
    </row>
    <row r="38" spans="2:6">
      <c r="B38" s="14" t="s">
        <v>149</v>
      </c>
      <c r="C38" s="14" t="s">
        <v>150</v>
      </c>
      <c r="D38" s="14" t="s">
        <v>86</v>
      </c>
      <c r="E38" s="14" t="s">
        <v>74</v>
      </c>
      <c r="F38" s="14" t="s">
        <v>328</v>
      </c>
    </row>
    <row r="39" spans="2:6">
      <c r="B39" s="14" t="s">
        <v>151</v>
      </c>
      <c r="C39" s="14" t="s">
        <v>152</v>
      </c>
      <c r="D39" s="14" t="s">
        <v>98</v>
      </c>
      <c r="E39" s="14" t="s">
        <v>67</v>
      </c>
      <c r="F39" s="14" t="s">
        <v>328</v>
      </c>
    </row>
    <row r="40" spans="2:6">
      <c r="B40" s="14" t="s">
        <v>153</v>
      </c>
      <c r="C40" s="14" t="s">
        <v>154</v>
      </c>
      <c r="D40" s="14" t="s">
        <v>86</v>
      </c>
      <c r="E40" s="14" t="s">
        <v>67</v>
      </c>
      <c r="F40" s="14" t="s">
        <v>328</v>
      </c>
    </row>
    <row r="41" spans="2:6">
      <c r="B41" s="14" t="s">
        <v>155</v>
      </c>
      <c r="C41" s="14" t="s">
        <v>156</v>
      </c>
      <c r="D41" s="14" t="s">
        <v>105</v>
      </c>
      <c r="E41" s="14" t="s">
        <v>67</v>
      </c>
      <c r="F41" s="14" t="s">
        <v>328</v>
      </c>
    </row>
    <row r="42" spans="2:6">
      <c r="B42" s="14" t="s">
        <v>157</v>
      </c>
      <c r="C42" s="14" t="s">
        <v>158</v>
      </c>
      <c r="D42" s="14" t="s">
        <v>93</v>
      </c>
      <c r="E42" s="14" t="s">
        <v>67</v>
      </c>
      <c r="F42" s="14" t="s">
        <v>328</v>
      </c>
    </row>
    <row r="43" spans="2:6">
      <c r="B43" s="14" t="s">
        <v>159</v>
      </c>
      <c r="C43" s="14" t="s">
        <v>160</v>
      </c>
      <c r="D43" s="14" t="s">
        <v>79</v>
      </c>
      <c r="E43" s="14" t="s">
        <v>74</v>
      </c>
      <c r="F43" s="14" t="s">
        <v>328</v>
      </c>
    </row>
    <row r="44" spans="2:6">
      <c r="B44" s="14" t="s">
        <v>161</v>
      </c>
      <c r="C44" s="14" t="s">
        <v>54</v>
      </c>
      <c r="D44" s="14" t="s">
        <v>162</v>
      </c>
      <c r="E44" s="14" t="s">
        <v>80</v>
      </c>
      <c r="F44" s="14" t="s">
        <v>329</v>
      </c>
    </row>
    <row r="45" spans="2:6">
      <c r="B45" s="14" t="s">
        <v>163</v>
      </c>
      <c r="C45" s="14" t="s">
        <v>164</v>
      </c>
      <c r="D45" s="14" t="s">
        <v>105</v>
      </c>
      <c r="E45" s="14" t="s">
        <v>67</v>
      </c>
      <c r="F45" s="14" t="s">
        <v>328</v>
      </c>
    </row>
    <row r="46" spans="2:6">
      <c r="B46" s="14" t="s">
        <v>165</v>
      </c>
      <c r="C46" s="14" t="s">
        <v>166</v>
      </c>
      <c r="D46" s="14" t="s">
        <v>86</v>
      </c>
      <c r="E46" s="14" t="s">
        <v>67</v>
      </c>
      <c r="F46" s="14" t="s">
        <v>328</v>
      </c>
    </row>
    <row r="47" spans="2:6">
      <c r="B47" s="14" t="s">
        <v>167</v>
      </c>
      <c r="C47" s="14" t="s">
        <v>168</v>
      </c>
      <c r="D47" s="14" t="s">
        <v>105</v>
      </c>
      <c r="E47" s="14" t="s">
        <v>67</v>
      </c>
      <c r="F47" s="14" t="s">
        <v>328</v>
      </c>
    </row>
    <row r="48" spans="2:6">
      <c r="B48" s="14" t="s">
        <v>169</v>
      </c>
      <c r="C48" s="14" t="s">
        <v>170</v>
      </c>
      <c r="D48" s="14" t="s">
        <v>105</v>
      </c>
      <c r="E48" s="14" t="s">
        <v>74</v>
      </c>
      <c r="F48" s="14" t="s">
        <v>328</v>
      </c>
    </row>
    <row r="49" spans="2:6">
      <c r="B49" s="14" t="s">
        <v>171</v>
      </c>
      <c r="C49" s="14" t="s">
        <v>172</v>
      </c>
      <c r="D49" s="14" t="s">
        <v>73</v>
      </c>
      <c r="E49" s="14" t="s">
        <v>74</v>
      </c>
      <c r="F49" s="14" t="s">
        <v>328</v>
      </c>
    </row>
    <row r="50" spans="2:6">
      <c r="B50" s="14" t="s">
        <v>173</v>
      </c>
      <c r="C50" s="14" t="s">
        <v>174</v>
      </c>
      <c r="D50" s="14" t="s">
        <v>98</v>
      </c>
      <c r="E50" s="14" t="s">
        <v>74</v>
      </c>
      <c r="F50" s="14" t="s">
        <v>328</v>
      </c>
    </row>
    <row r="51" spans="2:6">
      <c r="B51" s="14" t="s">
        <v>175</v>
      </c>
      <c r="C51" s="14" t="s">
        <v>176</v>
      </c>
      <c r="D51" s="14" t="s">
        <v>73</v>
      </c>
      <c r="E51" s="14" t="s">
        <v>74</v>
      </c>
      <c r="F51" s="14" t="s">
        <v>328</v>
      </c>
    </row>
    <row r="52" spans="2:6">
      <c r="B52" s="14" t="s">
        <v>177</v>
      </c>
      <c r="C52" s="14" t="s">
        <v>178</v>
      </c>
      <c r="D52" s="14" t="s">
        <v>86</v>
      </c>
      <c r="E52" s="14" t="s">
        <v>74</v>
      </c>
      <c r="F52" s="14" t="s">
        <v>328</v>
      </c>
    </row>
    <row r="53" spans="2:6">
      <c r="B53" s="14" t="s">
        <v>179</v>
      </c>
      <c r="C53" s="14" t="s">
        <v>180</v>
      </c>
      <c r="D53" s="14" t="s">
        <v>93</v>
      </c>
      <c r="E53" s="14" t="s">
        <v>67</v>
      </c>
      <c r="F53" s="14" t="s">
        <v>328</v>
      </c>
    </row>
    <row r="54" spans="2:6">
      <c r="B54" s="14" t="s">
        <v>181</v>
      </c>
      <c r="C54" s="14" t="s">
        <v>182</v>
      </c>
      <c r="D54" s="14" t="s">
        <v>86</v>
      </c>
      <c r="E54" s="14" t="s">
        <v>67</v>
      </c>
      <c r="F54" s="14" t="s">
        <v>328</v>
      </c>
    </row>
    <row r="55" spans="2:6">
      <c r="B55" s="14" t="s">
        <v>183</v>
      </c>
      <c r="C55" s="14" t="s">
        <v>184</v>
      </c>
      <c r="D55" s="14" t="s">
        <v>70</v>
      </c>
      <c r="E55" s="14" t="s">
        <v>67</v>
      </c>
      <c r="F55" s="14" t="s">
        <v>328</v>
      </c>
    </row>
    <row r="56" spans="2:6">
      <c r="B56" s="14" t="s">
        <v>185</v>
      </c>
      <c r="C56" s="14" t="s">
        <v>186</v>
      </c>
      <c r="D56" s="14" t="s">
        <v>93</v>
      </c>
      <c r="E56" s="14" t="s">
        <v>74</v>
      </c>
      <c r="F56" s="14" t="s">
        <v>328</v>
      </c>
    </row>
    <row r="57" spans="2:6">
      <c r="B57" s="14" t="s">
        <v>187</v>
      </c>
      <c r="C57" s="14" t="s">
        <v>188</v>
      </c>
      <c r="D57" s="14" t="s">
        <v>73</v>
      </c>
      <c r="E57" s="14" t="s">
        <v>74</v>
      </c>
      <c r="F57" s="14" t="s">
        <v>328</v>
      </c>
    </row>
    <row r="58" spans="2:6">
      <c r="B58" s="14" t="s">
        <v>189</v>
      </c>
      <c r="C58" s="14" t="s">
        <v>190</v>
      </c>
      <c r="D58" s="14" t="s">
        <v>93</v>
      </c>
      <c r="E58" s="14" t="s">
        <v>74</v>
      </c>
      <c r="F58" s="14" t="s">
        <v>328</v>
      </c>
    </row>
    <row r="59" spans="2:6">
      <c r="B59" s="14" t="s">
        <v>191</v>
      </c>
      <c r="C59" s="14" t="s">
        <v>192</v>
      </c>
      <c r="D59" s="14" t="s">
        <v>79</v>
      </c>
      <c r="E59" s="14" t="s">
        <v>74</v>
      </c>
      <c r="F59" s="14" t="s">
        <v>328</v>
      </c>
    </row>
    <row r="60" spans="2:6">
      <c r="B60" s="14" t="s">
        <v>193</v>
      </c>
      <c r="C60" s="14" t="s">
        <v>194</v>
      </c>
      <c r="D60" s="14" t="s">
        <v>105</v>
      </c>
      <c r="E60" s="14" t="s">
        <v>74</v>
      </c>
      <c r="F60" s="14" t="s">
        <v>328</v>
      </c>
    </row>
    <row r="61" spans="2:6">
      <c r="B61" s="14" t="s">
        <v>195</v>
      </c>
      <c r="C61" s="14" t="s">
        <v>196</v>
      </c>
      <c r="D61" s="14" t="s">
        <v>116</v>
      </c>
      <c r="E61" s="14" t="s">
        <v>67</v>
      </c>
      <c r="F61" s="14" t="s">
        <v>328</v>
      </c>
    </row>
    <row r="62" spans="2:6">
      <c r="B62" s="14" t="s">
        <v>197</v>
      </c>
      <c r="C62" s="14" t="s">
        <v>198</v>
      </c>
      <c r="D62" s="14" t="s">
        <v>108</v>
      </c>
      <c r="E62" s="14" t="s">
        <v>74</v>
      </c>
      <c r="F62" s="14" t="s">
        <v>328</v>
      </c>
    </row>
    <row r="63" spans="2:6">
      <c r="B63" s="14" t="s">
        <v>199</v>
      </c>
      <c r="C63" s="14" t="s">
        <v>200</v>
      </c>
      <c r="D63" s="14" t="s">
        <v>98</v>
      </c>
      <c r="E63" s="14" t="s">
        <v>74</v>
      </c>
      <c r="F63" s="14" t="s">
        <v>328</v>
      </c>
    </row>
    <row r="64" spans="2:6">
      <c r="B64" s="14" t="s">
        <v>201</v>
      </c>
      <c r="C64" s="14" t="s">
        <v>202</v>
      </c>
      <c r="D64" s="14" t="s">
        <v>86</v>
      </c>
      <c r="E64" s="14" t="s">
        <v>74</v>
      </c>
      <c r="F64" s="14" t="s">
        <v>328</v>
      </c>
    </row>
    <row r="65" spans="2:6">
      <c r="B65" s="14" t="s">
        <v>203</v>
      </c>
      <c r="C65" s="14" t="s">
        <v>204</v>
      </c>
      <c r="D65" s="14" t="s">
        <v>86</v>
      </c>
      <c r="E65" s="14" t="s">
        <v>74</v>
      </c>
      <c r="F65" s="14" t="s">
        <v>328</v>
      </c>
    </row>
    <row r="66" spans="2:6">
      <c r="B66" s="14" t="s">
        <v>205</v>
      </c>
      <c r="C66" s="14" t="s">
        <v>206</v>
      </c>
      <c r="D66" s="14" t="s">
        <v>86</v>
      </c>
      <c r="E66" s="14" t="s">
        <v>74</v>
      </c>
      <c r="F66" s="14" t="s">
        <v>328</v>
      </c>
    </row>
    <row r="67" spans="2:6">
      <c r="B67" s="14" t="s">
        <v>207</v>
      </c>
      <c r="C67" s="14" t="s">
        <v>208</v>
      </c>
      <c r="D67" s="14" t="s">
        <v>116</v>
      </c>
      <c r="E67" s="14" t="s">
        <v>67</v>
      </c>
      <c r="F67" s="14" t="s">
        <v>328</v>
      </c>
    </row>
    <row r="68" spans="2:6">
      <c r="B68" s="14" t="s">
        <v>209</v>
      </c>
      <c r="C68" s="14" t="s">
        <v>210</v>
      </c>
      <c r="D68" s="14" t="s">
        <v>108</v>
      </c>
      <c r="E68" s="14" t="s">
        <v>74</v>
      </c>
      <c r="F68" s="14" t="s">
        <v>328</v>
      </c>
    </row>
    <row r="69" spans="2:6">
      <c r="B69" s="14" t="s">
        <v>211</v>
      </c>
      <c r="C69" s="14" t="s">
        <v>212</v>
      </c>
      <c r="D69" s="14" t="s">
        <v>98</v>
      </c>
      <c r="E69" s="14" t="s">
        <v>74</v>
      </c>
      <c r="F69" s="14" t="s">
        <v>328</v>
      </c>
    </row>
    <row r="70" spans="2:6">
      <c r="B70" s="14" t="s">
        <v>213</v>
      </c>
      <c r="C70" s="14" t="s">
        <v>214</v>
      </c>
      <c r="D70" s="14" t="s">
        <v>83</v>
      </c>
      <c r="E70" s="14" t="s">
        <v>215</v>
      </c>
      <c r="F70" s="14" t="s">
        <v>328</v>
      </c>
    </row>
    <row r="71" spans="2:6">
      <c r="B71" s="14" t="s">
        <v>216</v>
      </c>
      <c r="C71" s="14" t="s">
        <v>217</v>
      </c>
      <c r="D71" s="14" t="s">
        <v>116</v>
      </c>
      <c r="E71" s="14" t="s">
        <v>67</v>
      </c>
      <c r="F71" s="14" t="s">
        <v>328</v>
      </c>
    </row>
    <row r="72" spans="2:6">
      <c r="B72" s="14" t="s">
        <v>218</v>
      </c>
      <c r="C72" s="14" t="s">
        <v>219</v>
      </c>
      <c r="D72" s="14" t="s">
        <v>108</v>
      </c>
      <c r="E72" s="14" t="s">
        <v>67</v>
      </c>
      <c r="F72" s="14" t="s">
        <v>328</v>
      </c>
    </row>
    <row r="73" spans="2:6">
      <c r="B73" s="14" t="s">
        <v>220</v>
      </c>
      <c r="C73" s="14" t="s">
        <v>221</v>
      </c>
      <c r="D73" s="14" t="s">
        <v>93</v>
      </c>
      <c r="E73" s="14" t="s">
        <v>74</v>
      </c>
      <c r="F73" s="14" t="s">
        <v>328</v>
      </c>
    </row>
    <row r="74" spans="2:6">
      <c r="B74" s="14"/>
      <c r="C74" s="14" t="s">
        <v>222</v>
      </c>
      <c r="D74" s="15" t="s">
        <v>79</v>
      </c>
      <c r="E74" s="15" t="s">
        <v>223</v>
      </c>
      <c r="F74" s="14" t="s">
        <v>328</v>
      </c>
    </row>
    <row r="75" spans="2:6">
      <c r="B75" s="14"/>
      <c r="C75" s="14" t="s">
        <v>224</v>
      </c>
      <c r="D75" s="15" t="s">
        <v>225</v>
      </c>
      <c r="E75" s="15" t="s">
        <v>226</v>
      </c>
      <c r="F75" s="14" t="s">
        <v>328</v>
      </c>
    </row>
    <row r="76" spans="2:6">
      <c r="B76" s="14"/>
      <c r="C76" s="14" t="s">
        <v>227</v>
      </c>
      <c r="D76" s="15" t="s">
        <v>228</v>
      </c>
      <c r="E76" s="15" t="s">
        <v>229</v>
      </c>
      <c r="F76" s="14" t="s">
        <v>328</v>
      </c>
    </row>
    <row r="77" spans="2:6">
      <c r="B77" s="14"/>
      <c r="C77" s="14" t="s">
        <v>230</v>
      </c>
      <c r="D77" s="15" t="s">
        <v>231</v>
      </c>
      <c r="E77" s="15" t="s">
        <v>232</v>
      </c>
      <c r="F77" s="14" t="s">
        <v>328</v>
      </c>
    </row>
    <row r="78" spans="2:6">
      <c r="B78" s="14"/>
      <c r="C78" s="14" t="s">
        <v>233</v>
      </c>
      <c r="D78" s="15" t="s">
        <v>108</v>
      </c>
      <c r="E78" s="15" t="s">
        <v>234</v>
      </c>
      <c r="F78" s="14" t="s">
        <v>328</v>
      </c>
    </row>
    <row r="79" spans="2:6">
      <c r="B79" s="14"/>
      <c r="C79" s="14" t="s">
        <v>235</v>
      </c>
      <c r="D79" s="15" t="s">
        <v>236</v>
      </c>
      <c r="E79" s="15" t="s">
        <v>237</v>
      </c>
      <c r="F79" s="14" t="s">
        <v>328</v>
      </c>
    </row>
    <row r="80" spans="2:6">
      <c r="B80" s="14"/>
      <c r="C80" s="14" t="s">
        <v>238</v>
      </c>
      <c r="D80" s="15" t="s">
        <v>239</v>
      </c>
      <c r="E80" s="15" t="s">
        <v>240</v>
      </c>
      <c r="F80" s="14" t="s">
        <v>328</v>
      </c>
    </row>
    <row r="81" spans="2:6">
      <c r="B81" s="14"/>
      <c r="C81" s="14" t="s">
        <v>241</v>
      </c>
      <c r="D81" s="15" t="s">
        <v>242</v>
      </c>
      <c r="E81" s="15" t="s">
        <v>243</v>
      </c>
      <c r="F81" s="14" t="s">
        <v>328</v>
      </c>
    </row>
    <row r="82" spans="2:6">
      <c r="B82" s="14"/>
      <c r="C82" s="14" t="s">
        <v>244</v>
      </c>
      <c r="D82" s="15" t="s">
        <v>245</v>
      </c>
      <c r="E82" s="15" t="s">
        <v>246</v>
      </c>
      <c r="F82" s="14" t="s">
        <v>330</v>
      </c>
    </row>
    <row r="83" spans="2:6">
      <c r="B83" s="14"/>
      <c r="C83" s="14" t="s">
        <v>247</v>
      </c>
      <c r="D83" s="15" t="s">
        <v>248</v>
      </c>
      <c r="E83" s="15" t="s">
        <v>249</v>
      </c>
      <c r="F83" s="14" t="s">
        <v>328</v>
      </c>
    </row>
    <row r="84" spans="2:6">
      <c r="B84" s="16"/>
      <c r="C84" s="16" t="s">
        <v>250</v>
      </c>
      <c r="D84" s="17" t="s">
        <v>251</v>
      </c>
      <c r="E84" s="17" t="s">
        <v>252</v>
      </c>
      <c r="F84" s="16" t="s">
        <v>328</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57"/>
  <sheetViews>
    <sheetView topLeftCell="A88" zoomScale="80" zoomScaleNormal="80" workbookViewId="0">
      <selection activeCell="A109" sqref="A109"/>
    </sheetView>
  </sheetViews>
  <sheetFormatPr defaultRowHeight="11.25"/>
  <cols>
    <col min="1" max="1" width="35.42578125" style="1" customWidth="1"/>
    <col min="2" max="2" width="55.28515625" style="1" customWidth="1"/>
    <col min="3" max="4" width="9.140625" style="1"/>
    <col min="5" max="5" width="18.5703125" style="22" customWidth="1"/>
    <col min="6" max="6" width="27.7109375" style="22" customWidth="1"/>
    <col min="7" max="7" width="9.140625" style="1"/>
    <col min="8" max="8" width="20.140625" style="1" customWidth="1"/>
    <col min="9" max="9" width="25" style="22" customWidth="1"/>
    <col min="10" max="10" width="16.28515625" style="22" customWidth="1"/>
    <col min="11" max="16384" width="9.140625" style="1"/>
  </cols>
  <sheetData>
    <row r="1" spans="1:12">
      <c r="E1" s="18" t="s">
        <v>258</v>
      </c>
      <c r="F1" s="18" t="s">
        <v>259</v>
      </c>
      <c r="I1" s="18" t="s">
        <v>260</v>
      </c>
      <c r="J1" s="18" t="s">
        <v>258</v>
      </c>
      <c r="L1" s="1" t="s">
        <v>47</v>
      </c>
    </row>
    <row r="2" spans="1:12" ht="12" thickBot="1">
      <c r="A2" s="19" t="s">
        <v>0</v>
      </c>
      <c r="B2" s="19"/>
      <c r="C2" s="19"/>
      <c r="E2" s="20" t="s">
        <v>65</v>
      </c>
      <c r="F2" s="21" t="str">
        <f>CONCATENATE(I2,", ",$L$2)</f>
        <v>1618oplPM10d04, 1618oplBaPa01</v>
      </c>
      <c r="I2" s="22" t="s">
        <v>261</v>
      </c>
      <c r="J2" s="20" t="s">
        <v>262</v>
      </c>
      <c r="L2" s="35" t="s">
        <v>327</v>
      </c>
    </row>
    <row r="3" spans="1:12" ht="12" thickBot="1">
      <c r="A3" s="1" t="s">
        <v>10</v>
      </c>
      <c r="E3" s="23" t="s">
        <v>69</v>
      </c>
      <c r="F3" s="21" t="str">
        <f>CONCATENATE(I3,", ",$L$2)</f>
        <v>1618oplPM10d16, 1618oplBaPa01</v>
      </c>
      <c r="I3" s="24" t="s">
        <v>263</v>
      </c>
      <c r="J3" s="20" t="s">
        <v>264</v>
      </c>
    </row>
    <row r="4" spans="1:12">
      <c r="A4" s="1" t="s">
        <v>9</v>
      </c>
      <c r="E4" s="20" t="s">
        <v>72</v>
      </c>
      <c r="F4" s="21" t="str">
        <f>CONCATENATE(I4,", ",$L$2,", ",I5,", ",I6)</f>
        <v>1618oplPM10d04, 1618oplBaPa01, 1618oplPM10d05, 1618oplPM2.5a01</v>
      </c>
      <c r="I4" s="22" t="s">
        <v>261</v>
      </c>
      <c r="J4" s="20" t="s">
        <v>265</v>
      </c>
    </row>
    <row r="5" spans="1:12">
      <c r="E5" s="23" t="s">
        <v>76</v>
      </c>
      <c r="F5" s="21" t="str">
        <f>$L$2</f>
        <v>1618oplBaPa01</v>
      </c>
      <c r="I5" s="22" t="s">
        <v>266</v>
      </c>
      <c r="J5" s="20" t="s">
        <v>265</v>
      </c>
    </row>
    <row r="6" spans="1:12">
      <c r="A6" s="19" t="s">
        <v>1</v>
      </c>
      <c r="B6" s="19"/>
      <c r="C6" s="19"/>
      <c r="E6" s="20" t="s">
        <v>78</v>
      </c>
      <c r="F6" s="21" t="str">
        <f>$L$2</f>
        <v>1618oplBaPa01</v>
      </c>
      <c r="I6" s="22" t="s">
        <v>267</v>
      </c>
      <c r="J6" s="20" t="s">
        <v>265</v>
      </c>
    </row>
    <row r="7" spans="1:12">
      <c r="E7" s="20" t="s">
        <v>82</v>
      </c>
      <c r="F7" s="21" t="str">
        <f>$L$2</f>
        <v>1618oplBaPa01</v>
      </c>
      <c r="I7" s="22" t="s">
        <v>261</v>
      </c>
      <c r="J7" s="20" t="s">
        <v>268</v>
      </c>
    </row>
    <row r="8" spans="1:12">
      <c r="A8" s="1" t="s">
        <v>2</v>
      </c>
      <c r="E8" s="23" t="s">
        <v>85</v>
      </c>
      <c r="F8" s="21" t="str">
        <f>$L$2</f>
        <v>1618oplBaPa01</v>
      </c>
      <c r="I8" s="22" t="s">
        <v>266</v>
      </c>
      <c r="J8" s="20" t="s">
        <v>268</v>
      </c>
    </row>
    <row r="9" spans="1:12">
      <c r="A9" s="1" t="s">
        <v>3</v>
      </c>
      <c r="E9" s="20" t="s">
        <v>88</v>
      </c>
      <c r="F9" s="21" t="str">
        <f>CONCATENATE(I9,", ",$L$2,", ",I8,", ",I7)</f>
        <v>1618oplPM2.5a01, 1618oplBaPa01, 1618oplPM10d05, 1618oplPM10d04</v>
      </c>
      <c r="I9" s="22" t="s">
        <v>267</v>
      </c>
      <c r="J9" s="20" t="s">
        <v>268</v>
      </c>
    </row>
    <row r="10" spans="1:12">
      <c r="A10" s="1" t="s">
        <v>4</v>
      </c>
      <c r="E10" s="20" t="s">
        <v>90</v>
      </c>
      <c r="F10" s="21" t="str">
        <f>CONCATENATE(I10,", ",$L$2)</f>
        <v>1618oplPM10d18, 1618oplBaPa01</v>
      </c>
      <c r="I10" s="22" t="s">
        <v>269</v>
      </c>
      <c r="J10" s="20" t="s">
        <v>90</v>
      </c>
    </row>
    <row r="11" spans="1:12">
      <c r="A11" s="1" t="s">
        <v>5</v>
      </c>
      <c r="E11" s="23" t="s">
        <v>92</v>
      </c>
      <c r="F11" s="21" t="str">
        <f>CONCATENATE(I11,", ",$L$2)</f>
        <v>1618oplPM10d22, 1618oplBaPa01</v>
      </c>
      <c r="I11" s="22" t="s">
        <v>270</v>
      </c>
      <c r="J11" s="20" t="s">
        <v>271</v>
      </c>
    </row>
    <row r="12" spans="1:12">
      <c r="A12" s="1" t="s">
        <v>6</v>
      </c>
      <c r="E12" s="23" t="s">
        <v>95</v>
      </c>
      <c r="F12" s="21" t="str">
        <f>CONCATENATE(I12,", ",$L$2)</f>
        <v>1618oplPM10d19, 1618oplBaPa01</v>
      </c>
      <c r="I12" s="22" t="s">
        <v>272</v>
      </c>
      <c r="J12" s="20" t="s">
        <v>273</v>
      </c>
    </row>
    <row r="13" spans="1:12" ht="12" thickBot="1">
      <c r="A13" s="1" t="s">
        <v>7</v>
      </c>
      <c r="E13" s="20" t="s">
        <v>97</v>
      </c>
      <c r="F13" s="21" t="str">
        <f>$L$2</f>
        <v>1618oplBaPa01</v>
      </c>
      <c r="I13" s="24" t="s">
        <v>263</v>
      </c>
      <c r="J13" s="20" t="s">
        <v>274</v>
      </c>
    </row>
    <row r="14" spans="1:12" ht="12" thickBot="1">
      <c r="E14" s="20" t="s">
        <v>100</v>
      </c>
      <c r="F14" s="21" t="str">
        <f>CONCATENATE(I13,", ",$L$2)</f>
        <v>1618oplPM10d16, 1618oplBaPa01</v>
      </c>
      <c r="I14" s="24" t="s">
        <v>275</v>
      </c>
      <c r="J14" s="20" t="s">
        <v>276</v>
      </c>
    </row>
    <row r="15" spans="1:12" ht="12" thickBot="1">
      <c r="A15" s="1" t="s">
        <v>11</v>
      </c>
      <c r="E15" s="23" t="s">
        <v>102</v>
      </c>
      <c r="F15" s="21" t="str">
        <f>CONCATENATE(I14,", ",$L$2)</f>
        <v>1618oplPM10d01, 1618oplBaPa01</v>
      </c>
      <c r="I15" s="24" t="s">
        <v>263</v>
      </c>
      <c r="J15" s="20" t="s">
        <v>107</v>
      </c>
    </row>
    <row r="16" spans="1:12">
      <c r="A16" s="1" t="s">
        <v>12</v>
      </c>
      <c r="E16" s="23" t="s">
        <v>104</v>
      </c>
      <c r="F16" s="20" t="s">
        <v>277</v>
      </c>
      <c r="I16" s="22" t="s">
        <v>270</v>
      </c>
      <c r="J16" s="20" t="s">
        <v>278</v>
      </c>
    </row>
    <row r="17" spans="1:10">
      <c r="A17" s="1" t="s">
        <v>13</v>
      </c>
      <c r="E17" s="23" t="s">
        <v>107</v>
      </c>
      <c r="F17" s="21" t="str">
        <f>CONCATENATE(I15,", ",$L$2)</f>
        <v>1618oplPM10d16, 1618oplBaPa01</v>
      </c>
      <c r="I17" s="22" t="s">
        <v>261</v>
      </c>
      <c r="J17" s="20" t="s">
        <v>122</v>
      </c>
    </row>
    <row r="18" spans="1:10">
      <c r="A18" s="1" t="s">
        <v>14</v>
      </c>
      <c r="E18" s="25" t="s">
        <v>110</v>
      </c>
      <c r="F18" s="21" t="str">
        <f>CONCATENATE(I16,", ",$L$2)</f>
        <v>1618oplPM10d22, 1618oplBaPa01</v>
      </c>
      <c r="I18" s="22" t="s">
        <v>266</v>
      </c>
      <c r="J18" s="20" t="s">
        <v>122</v>
      </c>
    </row>
    <row r="19" spans="1:10">
      <c r="E19" s="25" t="s">
        <v>112</v>
      </c>
      <c r="F19" s="21" t="str">
        <f>$L$2</f>
        <v>1618oplBaPa01</v>
      </c>
      <c r="I19" s="22" t="s">
        <v>267</v>
      </c>
      <c r="J19" s="20" t="s">
        <v>122</v>
      </c>
    </row>
    <row r="20" spans="1:10">
      <c r="A20" s="26" t="s">
        <v>15</v>
      </c>
      <c r="B20" s="26" t="s">
        <v>48</v>
      </c>
      <c r="E20" s="20" t="s">
        <v>115</v>
      </c>
      <c r="F20" s="21" t="str">
        <f>$L$2</f>
        <v>1618oplBaPa01</v>
      </c>
      <c r="I20" s="22" t="s">
        <v>261</v>
      </c>
      <c r="J20" s="20" t="s">
        <v>124</v>
      </c>
    </row>
    <row r="21" spans="1:10">
      <c r="A21" s="26" t="s">
        <v>16</v>
      </c>
      <c r="B21" s="26" t="s">
        <v>19</v>
      </c>
      <c r="E21" s="20" t="s">
        <v>118</v>
      </c>
      <c r="F21" s="20" t="s">
        <v>277</v>
      </c>
      <c r="I21" s="22" t="s">
        <v>279</v>
      </c>
      <c r="J21" s="20" t="s">
        <v>126</v>
      </c>
    </row>
    <row r="22" spans="1:10">
      <c r="A22" s="26" t="s">
        <v>17</v>
      </c>
      <c r="B22" s="26" t="s">
        <v>20</v>
      </c>
      <c r="E22" s="23" t="s">
        <v>120</v>
      </c>
      <c r="F22" s="21" t="str">
        <f>$L$2</f>
        <v>1618oplBaPa01</v>
      </c>
      <c r="I22" s="22" t="s">
        <v>270</v>
      </c>
      <c r="J22" s="20" t="s">
        <v>128</v>
      </c>
    </row>
    <row r="23" spans="1:10">
      <c r="A23" s="26" t="s">
        <v>18</v>
      </c>
      <c r="B23" s="26" t="s">
        <v>21</v>
      </c>
      <c r="E23" s="23" t="s">
        <v>122</v>
      </c>
      <c r="F23" s="21" t="str">
        <f>CONCATENATE(I19,", ",$L$2,", ",I18,", ",I17)</f>
        <v>1618oplPM2.5a01, 1618oplBaPa01, 1618oplPM10d05, 1618oplPM10d04</v>
      </c>
      <c r="I23" s="22" t="s">
        <v>269</v>
      </c>
      <c r="J23" s="20" t="s">
        <v>130</v>
      </c>
    </row>
    <row r="24" spans="1:10" ht="12" thickBot="1">
      <c r="A24" s="26"/>
      <c r="B24" s="26"/>
      <c r="E24" s="23" t="s">
        <v>124</v>
      </c>
      <c r="F24" s="21" t="str">
        <f>CONCATENATE(I20,", ",$L$2)</f>
        <v>1618oplPM10d04, 1618oplBaPa01</v>
      </c>
      <c r="I24" s="24" t="s">
        <v>263</v>
      </c>
      <c r="J24" s="20" t="s">
        <v>280</v>
      </c>
    </row>
    <row r="25" spans="1:10">
      <c r="E25" s="23" t="s">
        <v>126</v>
      </c>
      <c r="F25" s="21" t="str">
        <f>CONCATENATE(I21,", ",$L$2)</f>
        <v>1618oplPM10d21, 1618oplBaPa01</v>
      </c>
      <c r="I25" s="22" t="s">
        <v>270</v>
      </c>
      <c r="J25" s="20" t="s">
        <v>136</v>
      </c>
    </row>
    <row r="26" spans="1:10" ht="12" thickBot="1">
      <c r="A26" s="1" t="s">
        <v>23</v>
      </c>
      <c r="E26" s="20" t="s">
        <v>128</v>
      </c>
      <c r="F26" s="21" t="str">
        <f>CONCATENATE(I22,", ",$L$2)</f>
        <v>1618oplPM10d22, 1618oplBaPa01</v>
      </c>
      <c r="I26" s="24" t="s">
        <v>281</v>
      </c>
      <c r="J26" s="20" t="s">
        <v>282</v>
      </c>
    </row>
    <row r="27" spans="1:10" ht="12" thickBot="1">
      <c r="A27" s="1" t="s">
        <v>24</v>
      </c>
      <c r="E27" s="23" t="s">
        <v>130</v>
      </c>
      <c r="F27" s="21" t="str">
        <f>CONCATENATE(I23,", ",$L$2)</f>
        <v>1618oplPM10d18, 1618oplBaPa01</v>
      </c>
      <c r="I27" s="24" t="s">
        <v>263</v>
      </c>
      <c r="J27" s="20" t="s">
        <v>282</v>
      </c>
    </row>
    <row r="28" spans="1:10">
      <c r="A28" s="1" t="s">
        <v>25</v>
      </c>
      <c r="E28" s="20" t="s">
        <v>132</v>
      </c>
      <c r="F28" s="21" t="str">
        <f>$L$2</f>
        <v>1618oplBaPa01</v>
      </c>
      <c r="I28" s="22" t="s">
        <v>283</v>
      </c>
      <c r="J28" s="20" t="s">
        <v>142</v>
      </c>
    </row>
    <row r="29" spans="1:10">
      <c r="A29" s="1" t="s">
        <v>26</v>
      </c>
      <c r="E29" s="23" t="s">
        <v>134</v>
      </c>
      <c r="F29" s="21" t="str">
        <f>CONCATENATE(I24,", ",$L$2)</f>
        <v>1618oplPM10d16, 1618oplBaPa01</v>
      </c>
      <c r="I29" s="22" t="s">
        <v>284</v>
      </c>
      <c r="J29" s="20" t="s">
        <v>285</v>
      </c>
    </row>
    <row r="30" spans="1:10" ht="12" thickBot="1">
      <c r="E30" s="20" t="s">
        <v>136</v>
      </c>
      <c r="F30" s="21" t="str">
        <f>CONCATENATE(I25,", ",$L$2)</f>
        <v>1618oplPM10d22, 1618oplBaPa01</v>
      </c>
      <c r="I30" s="22" t="s">
        <v>286</v>
      </c>
      <c r="J30" s="20" t="s">
        <v>152</v>
      </c>
    </row>
    <row r="31" spans="1:10" ht="12" thickBot="1">
      <c r="A31" s="1" t="s">
        <v>27</v>
      </c>
      <c r="E31" s="23" t="s">
        <v>138</v>
      </c>
      <c r="F31" s="21" t="str">
        <f>CONCATENATE(I26,", ",$L$2,", ",I27)</f>
        <v>1618oplPM10d08, 1618oplBaPa01, 1618oplPM10d16</v>
      </c>
      <c r="I31" s="27" t="s">
        <v>287</v>
      </c>
      <c r="J31" s="20" t="s">
        <v>288</v>
      </c>
    </row>
    <row r="32" spans="1:10">
      <c r="A32" s="1" t="s">
        <v>28</v>
      </c>
      <c r="E32" s="20" t="s">
        <v>140</v>
      </c>
      <c r="F32" s="21" t="str">
        <f>$L$2</f>
        <v>1618oplBaPa01</v>
      </c>
      <c r="I32" s="22" t="s">
        <v>270</v>
      </c>
      <c r="J32" s="20" t="s">
        <v>289</v>
      </c>
    </row>
    <row r="33" spans="1:10">
      <c r="A33" s="1" t="s">
        <v>29</v>
      </c>
      <c r="E33" s="23" t="s">
        <v>142</v>
      </c>
      <c r="F33" s="21" t="str">
        <f>CONCATENATE(I28,", ",$L$2)</f>
        <v>1618oplPM10d03, 1618oplBaPa01</v>
      </c>
      <c r="I33" s="22" t="s">
        <v>290</v>
      </c>
      <c r="J33" s="28" t="s">
        <v>162</v>
      </c>
    </row>
    <row r="34" spans="1:10" ht="12" thickBot="1">
      <c r="A34" s="1" t="s">
        <v>30</v>
      </c>
      <c r="E34" s="20" t="s">
        <v>144</v>
      </c>
      <c r="F34" s="21" t="str">
        <f>CONCATENATE(I29,", ",$L$2)</f>
        <v>1618oplPM10d20, 1618oplBaPa01</v>
      </c>
      <c r="I34" s="22" t="s">
        <v>291</v>
      </c>
      <c r="J34" s="28" t="s">
        <v>162</v>
      </c>
    </row>
    <row r="35" spans="1:10" ht="12" thickBot="1">
      <c r="E35" s="20" t="s">
        <v>146</v>
      </c>
      <c r="F35" s="21" t="str">
        <f>$L$2</f>
        <v>1618oplBaPa01</v>
      </c>
      <c r="I35" s="27" t="s">
        <v>292</v>
      </c>
      <c r="J35" s="20" t="s">
        <v>293</v>
      </c>
    </row>
    <row r="36" spans="1:10" ht="12" thickBot="1">
      <c r="A36" s="1" t="s">
        <v>31</v>
      </c>
      <c r="E36" s="23" t="s">
        <v>294</v>
      </c>
      <c r="F36" s="21" t="str">
        <f>$L$2</f>
        <v>1618oplBaPa01</v>
      </c>
      <c r="I36" s="22" t="s">
        <v>270</v>
      </c>
      <c r="J36" s="20" t="s">
        <v>293</v>
      </c>
    </row>
    <row r="37" spans="1:10" ht="12" thickBot="1">
      <c r="A37" s="1" t="s">
        <v>32</v>
      </c>
      <c r="E37" s="20" t="s">
        <v>150</v>
      </c>
      <c r="F37" s="21" t="str">
        <f>$L$2</f>
        <v>1618oplBaPa01</v>
      </c>
      <c r="I37" s="29" t="s">
        <v>295</v>
      </c>
      <c r="J37" s="20" t="s">
        <v>172</v>
      </c>
    </row>
    <row r="38" spans="1:10">
      <c r="A38" s="1" t="s">
        <v>33</v>
      </c>
      <c r="E38" s="20" t="s">
        <v>152</v>
      </c>
      <c r="F38" s="21" t="str">
        <f>CONCATENATE(I30,", ",$L$2)</f>
        <v>1618oplPM10d23, 1618oplBaPa01</v>
      </c>
      <c r="I38" s="22" t="s">
        <v>261</v>
      </c>
      <c r="J38" s="20" t="s">
        <v>176</v>
      </c>
    </row>
    <row r="39" spans="1:10">
      <c r="A39" s="1" t="s">
        <v>34</v>
      </c>
      <c r="E39" s="23" t="s">
        <v>296</v>
      </c>
      <c r="F39" s="21" t="str">
        <f>$L$2</f>
        <v>1618oplBaPa01</v>
      </c>
      <c r="I39" s="22" t="s">
        <v>267</v>
      </c>
      <c r="J39" s="20" t="s">
        <v>176</v>
      </c>
    </row>
    <row r="40" spans="1:10">
      <c r="E40" s="30" t="s">
        <v>288</v>
      </c>
      <c r="F40" s="21" t="str">
        <f>CONCATENATE(I31,", ",$L$2)</f>
        <v>1618oplPM10d09, 1618oplBaPa01</v>
      </c>
      <c r="I40" s="22" t="s">
        <v>270</v>
      </c>
      <c r="J40" s="20" t="s">
        <v>297</v>
      </c>
    </row>
    <row r="41" spans="1:10">
      <c r="A41" s="1" t="s">
        <v>35</v>
      </c>
      <c r="E41" s="23" t="s">
        <v>289</v>
      </c>
      <c r="F41" s="21" t="str">
        <f>CONCATENATE(I32,", ",$L$2)</f>
        <v>1618oplPM10d22, 1618oplBaPa01</v>
      </c>
      <c r="I41" s="22" t="s">
        <v>298</v>
      </c>
      <c r="J41" s="20" t="s">
        <v>299</v>
      </c>
    </row>
    <row r="42" spans="1:10" ht="12" thickBot="1">
      <c r="A42" s="1" t="s">
        <v>36</v>
      </c>
      <c r="E42" s="20" t="s">
        <v>160</v>
      </c>
      <c r="F42" s="21" t="str">
        <f>$L$2</f>
        <v>1618oplBaPa01</v>
      </c>
      <c r="I42" s="24" t="s">
        <v>263</v>
      </c>
      <c r="J42" s="20" t="s">
        <v>299</v>
      </c>
    </row>
    <row r="43" spans="1:10">
      <c r="A43" s="1" t="s">
        <v>37</v>
      </c>
      <c r="E43" s="20" t="s">
        <v>54</v>
      </c>
      <c r="F43" s="21" t="str">
        <f>CONCATENATE(I34,", ",$L$2,", ",I33)</f>
        <v>1618OpoPM10d01, 1618oplBaPa01, 1618OpoBaPa01</v>
      </c>
      <c r="I43" s="22" t="s">
        <v>283</v>
      </c>
      <c r="J43" s="20" t="s">
        <v>184</v>
      </c>
    </row>
    <row r="44" spans="1:10">
      <c r="A44" s="1" t="s">
        <v>38</v>
      </c>
      <c r="E44" s="23" t="s">
        <v>300</v>
      </c>
      <c r="F44" s="21" t="str">
        <f>$L$2</f>
        <v>1618oplBaPa01</v>
      </c>
      <c r="I44" s="22" t="s">
        <v>270</v>
      </c>
      <c r="J44" s="20" t="s">
        <v>186</v>
      </c>
    </row>
    <row r="45" spans="1:10">
      <c r="A45" s="1" t="s">
        <v>39</v>
      </c>
      <c r="E45" s="23" t="s">
        <v>293</v>
      </c>
      <c r="F45" s="21" t="str">
        <f>CONCATENATE(I36,", ",$L$2,", ",I35)</f>
        <v>1618oplPM10d22, 1618oplBaPa01, 1618oplPM10d17</v>
      </c>
      <c r="I45" s="22" t="s">
        <v>261</v>
      </c>
      <c r="J45" s="20" t="s">
        <v>301</v>
      </c>
    </row>
    <row r="46" spans="1:10" ht="12" thickBot="1">
      <c r="E46" s="23" t="s">
        <v>302</v>
      </c>
      <c r="F46" s="21" t="str">
        <f>$L$2</f>
        <v>1618oplBaPa01</v>
      </c>
      <c r="I46" s="24" t="s">
        <v>263</v>
      </c>
      <c r="J46" s="20" t="s">
        <v>188</v>
      </c>
    </row>
    <row r="47" spans="1:10">
      <c r="A47" s="1" t="s">
        <v>40</v>
      </c>
      <c r="E47" s="20" t="s">
        <v>170</v>
      </c>
      <c r="F47" s="21" t="str">
        <f>$L$2</f>
        <v>1618oplBaPa01</v>
      </c>
      <c r="I47" s="22" t="s">
        <v>267</v>
      </c>
      <c r="J47" s="20" t="s">
        <v>188</v>
      </c>
    </row>
    <row r="48" spans="1:10">
      <c r="A48" s="1" t="s">
        <v>41</v>
      </c>
      <c r="E48" s="20" t="s">
        <v>172</v>
      </c>
      <c r="F48" s="21" t="str">
        <f>CONCATENATE($L$2,", ",I37)</f>
        <v>1618oplBaPa01, 1618oplPM10d02</v>
      </c>
      <c r="I48" s="22" t="s">
        <v>270</v>
      </c>
      <c r="J48" s="20" t="s">
        <v>190</v>
      </c>
    </row>
    <row r="49" spans="1:10">
      <c r="A49" s="1" t="s">
        <v>42</v>
      </c>
      <c r="E49" s="20" t="s">
        <v>174</v>
      </c>
      <c r="F49" s="21" t="str">
        <f>$L$2</f>
        <v>1618oplBaPa01</v>
      </c>
      <c r="I49" s="22" t="s">
        <v>284</v>
      </c>
      <c r="J49" s="20" t="s">
        <v>303</v>
      </c>
    </row>
    <row r="50" spans="1:10" ht="12" thickBot="1">
      <c r="A50" s="1" t="s">
        <v>43</v>
      </c>
      <c r="E50" s="23" t="s">
        <v>304</v>
      </c>
      <c r="F50" s="21" t="str">
        <f>CONCATENATE(I38,", ",$L$2,", ",I39)</f>
        <v>1618oplPM10d04, 1618oplBaPa01, 1618oplPM2.5a01</v>
      </c>
      <c r="I50" s="24" t="s">
        <v>263</v>
      </c>
      <c r="J50" s="20" t="s">
        <v>305</v>
      </c>
    </row>
    <row r="51" spans="1:10" ht="12" thickBot="1">
      <c r="A51" s="1" t="s">
        <v>44</v>
      </c>
      <c r="E51" s="20" t="s">
        <v>178</v>
      </c>
      <c r="F51" s="20" t="s">
        <v>306</v>
      </c>
      <c r="I51" s="31" t="s">
        <v>307</v>
      </c>
      <c r="J51" s="20" t="s">
        <v>196</v>
      </c>
    </row>
    <row r="52" spans="1:10" ht="12" thickBot="1">
      <c r="A52" s="1" t="s">
        <v>45</v>
      </c>
      <c r="E52" s="20" t="s">
        <v>180</v>
      </c>
      <c r="F52" s="21" t="str">
        <f>CONCATENATE($L$2,", ",I40)</f>
        <v>1618oplBaPa01, 1618oplPM10d22</v>
      </c>
      <c r="I52" s="24" t="s">
        <v>281</v>
      </c>
      <c r="J52" s="20" t="s">
        <v>196</v>
      </c>
    </row>
    <row r="53" spans="1:10">
      <c r="A53" s="1" t="s">
        <v>46</v>
      </c>
      <c r="E53" s="23" t="s">
        <v>308</v>
      </c>
      <c r="F53" s="21" t="str">
        <f>CONCATENATE($L$2,", ",I41,", ",I42)</f>
        <v>1618oplBaPa01, 1618oplPM10d15, 1618oplPM10d16</v>
      </c>
      <c r="I53" s="22" t="s">
        <v>309</v>
      </c>
      <c r="J53" s="20" t="s">
        <v>196</v>
      </c>
    </row>
    <row r="54" spans="1:10">
      <c r="E54" s="23" t="s">
        <v>310</v>
      </c>
      <c r="F54" s="21" t="str">
        <f>I43</f>
        <v>1618oplPM10d03</v>
      </c>
      <c r="I54" s="22" t="s">
        <v>311</v>
      </c>
      <c r="J54" s="20" t="s">
        <v>312</v>
      </c>
    </row>
    <row r="55" spans="1:10" ht="12" thickBot="1">
      <c r="A55" s="19" t="s">
        <v>346</v>
      </c>
      <c r="E55" s="23" t="s">
        <v>313</v>
      </c>
      <c r="F55" s="21" t="str">
        <f>CONCATENATE($L$2,", ",I44)</f>
        <v>1618oplBaPa01, 1618oplPM10d22</v>
      </c>
      <c r="I55" s="24" t="s">
        <v>263</v>
      </c>
      <c r="J55" s="20" t="s">
        <v>202</v>
      </c>
    </row>
    <row r="56" spans="1:10">
      <c r="A56" s="1" t="s">
        <v>375</v>
      </c>
      <c r="E56" s="20" t="s">
        <v>188</v>
      </c>
      <c r="F56" s="21" t="str">
        <f>CONCATENATE(I45,", ",I46,", ",I47,", ",L2)</f>
        <v>1618oplPM10d04, 1618oplPM10d16, 1618oplPM2.5a01, 1618oplBaPa01</v>
      </c>
      <c r="I56" s="22" t="s">
        <v>314</v>
      </c>
      <c r="J56" s="20" t="s">
        <v>208</v>
      </c>
    </row>
    <row r="57" spans="1:10" ht="12" thickBot="1">
      <c r="A57" s="1" t="s">
        <v>376</v>
      </c>
      <c r="E57" s="20" t="s">
        <v>190</v>
      </c>
      <c r="F57" s="21" t="str">
        <f>CONCATENATE($L$2,", ",I48)</f>
        <v>1618oplBaPa01, 1618oplPM10d22</v>
      </c>
      <c r="I57" s="24" t="s">
        <v>281</v>
      </c>
      <c r="J57" s="20" t="s">
        <v>208</v>
      </c>
    </row>
    <row r="58" spans="1:10">
      <c r="A58" s="1" t="s">
        <v>377</v>
      </c>
      <c r="E58" s="20" t="s">
        <v>192</v>
      </c>
      <c r="F58" s="21" t="str">
        <f>CONCATENATE($L$2,", ",I49)</f>
        <v>1618oplBaPa01, 1618oplPM10d20</v>
      </c>
      <c r="I58" s="22" t="s">
        <v>267</v>
      </c>
      <c r="J58" s="20" t="s">
        <v>208</v>
      </c>
    </row>
    <row r="59" spans="1:10" ht="12" thickBot="1">
      <c r="A59" s="1" t="s">
        <v>378</v>
      </c>
      <c r="E59" s="20" t="s">
        <v>194</v>
      </c>
      <c r="F59" s="20" t="s">
        <v>315</v>
      </c>
      <c r="I59" s="24" t="s">
        <v>263</v>
      </c>
      <c r="J59" s="20" t="s">
        <v>316</v>
      </c>
    </row>
    <row r="60" spans="1:10">
      <c r="E60" s="23" t="s">
        <v>317</v>
      </c>
      <c r="F60" s="21" t="str">
        <f>CONCATENATE(I53,", ",I52,", ",I51,", ",L6)</f>
        <v xml:space="preserve">1618oplPM10d10, 1618oplPM10d08, 1618oplPM10d07, </v>
      </c>
      <c r="I60" s="22" t="s">
        <v>286</v>
      </c>
      <c r="J60" s="20" t="s">
        <v>318</v>
      </c>
    </row>
    <row r="61" spans="1:10">
      <c r="A61" s="19" t="s">
        <v>375</v>
      </c>
      <c r="E61" s="20" t="s">
        <v>198</v>
      </c>
      <c r="F61" s="21" t="str">
        <f>CONCATENATE($L$2,", ",I50)</f>
        <v>1618oplBaPa01, 1618oplPM10d16</v>
      </c>
      <c r="I61" s="22" t="s">
        <v>319</v>
      </c>
      <c r="J61" s="20" t="s">
        <v>217</v>
      </c>
    </row>
    <row r="62" spans="1:10">
      <c r="A62" s="1" t="s">
        <v>335</v>
      </c>
      <c r="E62" s="20" t="s">
        <v>200</v>
      </c>
      <c r="F62" s="20" t="s">
        <v>315</v>
      </c>
      <c r="I62" s="22" t="s">
        <v>320</v>
      </c>
      <c r="J62" s="20" t="s">
        <v>217</v>
      </c>
    </row>
    <row r="63" spans="1:10">
      <c r="A63" s="1" t="s">
        <v>336</v>
      </c>
      <c r="E63" s="23" t="s">
        <v>312</v>
      </c>
      <c r="F63" s="21" t="str">
        <f>CONCATENATE(I55,", ",I54,", ",L9)</f>
        <v xml:space="preserve">1618oplPM10d16, 1618oplPM10d14, </v>
      </c>
      <c r="I63" s="22" t="s">
        <v>321</v>
      </c>
      <c r="J63" s="20" t="s">
        <v>217</v>
      </c>
    </row>
    <row r="64" spans="1:10" ht="12" thickBot="1">
      <c r="A64" s="1" t="s">
        <v>337</v>
      </c>
      <c r="E64" s="20" t="s">
        <v>204</v>
      </c>
      <c r="F64" s="21" t="str">
        <f>CONCATENATE($L$2)</f>
        <v>1618oplBaPa01</v>
      </c>
      <c r="I64" s="24" t="s">
        <v>263</v>
      </c>
      <c r="J64" s="20" t="s">
        <v>322</v>
      </c>
    </row>
    <row r="65" spans="1:10">
      <c r="A65" s="1" t="s">
        <v>338</v>
      </c>
      <c r="E65" s="23" t="s">
        <v>323</v>
      </c>
      <c r="F65" s="21" t="str">
        <f>CONCATENATE($L$2)</f>
        <v>1618oplBaPa01</v>
      </c>
      <c r="I65" s="22" t="s">
        <v>270</v>
      </c>
      <c r="J65" s="20" t="s">
        <v>324</v>
      </c>
    </row>
    <row r="66" spans="1:10">
      <c r="A66" s="1" t="s">
        <v>339</v>
      </c>
      <c r="E66" s="23" t="s">
        <v>325</v>
      </c>
      <c r="F66" s="21" t="str">
        <f>CONCATENATE(I58,", ",I57,", ",L12,", ",I56)</f>
        <v>1618oplPM2.5a01, 1618oplPM10d08, , 1618oplPM10d06</v>
      </c>
      <c r="I66" s="20"/>
      <c r="J66" s="20"/>
    </row>
    <row r="67" spans="1:10">
      <c r="A67" s="1" t="s">
        <v>340</v>
      </c>
      <c r="E67" s="20" t="s">
        <v>210</v>
      </c>
      <c r="F67" s="21" t="str">
        <f>CONCATENATE(I59,", ",L2)</f>
        <v>1618oplPM10d16, 1618oplBaPa01</v>
      </c>
    </row>
    <row r="68" spans="1:10">
      <c r="A68" s="1" t="s">
        <v>341</v>
      </c>
      <c r="E68" s="20" t="s">
        <v>212</v>
      </c>
      <c r="F68" s="21" t="str">
        <f>CONCATENATE(I60,", ",L2)</f>
        <v>1618oplPM10d23, 1618oplBaPa01</v>
      </c>
      <c r="I68" s="20"/>
      <c r="J68" s="20"/>
    </row>
    <row r="69" spans="1:10">
      <c r="A69" s="1" t="s">
        <v>342</v>
      </c>
      <c r="E69" s="20" t="s">
        <v>214</v>
      </c>
      <c r="F69" s="21" t="str">
        <f>CONCATENATE($L$2)</f>
        <v>1618oplBaPa01</v>
      </c>
    </row>
    <row r="70" spans="1:10">
      <c r="A70" s="1" t="s">
        <v>343</v>
      </c>
      <c r="E70" s="23" t="s">
        <v>326</v>
      </c>
      <c r="F70" s="21" t="str">
        <f>CONCATENATE(I61,", ",I62,", ",I63)</f>
        <v>1618oplPM10d11, 1618oplPM10d12, 1618oplPM10d13</v>
      </c>
    </row>
    <row r="71" spans="1:10">
      <c r="A71" s="1" t="s">
        <v>344</v>
      </c>
      <c r="E71" s="23" t="s">
        <v>322</v>
      </c>
      <c r="F71" s="21" t="str">
        <f>CONCATENATE(I64,", ",L5)</f>
        <v xml:space="preserve">1618oplPM10d16, </v>
      </c>
    </row>
    <row r="72" spans="1:10">
      <c r="A72" s="1" t="s">
        <v>345</v>
      </c>
      <c r="E72" s="20" t="s">
        <v>221</v>
      </c>
      <c r="F72" s="21" t="str">
        <f>CONCATENATE(I65,", ",L6)</f>
        <v xml:space="preserve">1618oplPM10d22, </v>
      </c>
    </row>
    <row r="74" spans="1:10">
      <c r="A74" s="19" t="s">
        <v>376</v>
      </c>
    </row>
    <row r="75" spans="1:10">
      <c r="A75" s="1" t="s">
        <v>347</v>
      </c>
    </row>
    <row r="76" spans="1:10">
      <c r="A76" s="1" t="s">
        <v>348</v>
      </c>
    </row>
    <row r="77" spans="1:10">
      <c r="A77" s="1" t="s">
        <v>349</v>
      </c>
    </row>
    <row r="78" spans="1:10">
      <c r="A78" s="1" t="s">
        <v>350</v>
      </c>
    </row>
    <row r="79" spans="1:10">
      <c r="A79" s="1" t="s">
        <v>351</v>
      </c>
    </row>
    <row r="80" spans="1:10">
      <c r="A80" s="1" t="s">
        <v>352</v>
      </c>
    </row>
    <row r="81" spans="1:1">
      <c r="A81" s="1" t="s">
        <v>353</v>
      </c>
    </row>
    <row r="82" spans="1:1">
      <c r="A82" s="1" t="s">
        <v>354</v>
      </c>
    </row>
    <row r="83" spans="1:1">
      <c r="A83" s="1" t="s">
        <v>355</v>
      </c>
    </row>
    <row r="85" spans="1:1">
      <c r="A85" s="19" t="s">
        <v>377</v>
      </c>
    </row>
    <row r="86" spans="1:1">
      <c r="A86" s="1" t="s">
        <v>356</v>
      </c>
    </row>
    <row r="87" spans="1:1">
      <c r="A87" s="1" t="s">
        <v>357</v>
      </c>
    </row>
    <row r="88" spans="1:1">
      <c r="A88" s="1" t="s">
        <v>358</v>
      </c>
    </row>
    <row r="89" spans="1:1">
      <c r="A89" s="1" t="s">
        <v>359</v>
      </c>
    </row>
    <row r="90" spans="1:1">
      <c r="A90" s="1" t="s">
        <v>360</v>
      </c>
    </row>
    <row r="91" spans="1:1">
      <c r="A91" s="1" t="s">
        <v>361</v>
      </c>
    </row>
    <row r="92" spans="1:1">
      <c r="A92" s="1" t="s">
        <v>362</v>
      </c>
    </row>
    <row r="93" spans="1:1">
      <c r="A93" s="1" t="s">
        <v>363</v>
      </c>
    </row>
    <row r="94" spans="1:1">
      <c r="A94" s="1" t="s">
        <v>364</v>
      </c>
    </row>
    <row r="95" spans="1:1">
      <c r="A95" s="1" t="s">
        <v>365</v>
      </c>
    </row>
    <row r="97" spans="1:2">
      <c r="A97" s="19" t="s">
        <v>379</v>
      </c>
    </row>
    <row r="98" spans="1:2">
      <c r="A98" s="68" t="s">
        <v>366</v>
      </c>
      <c r="B98" s="68"/>
    </row>
    <row r="99" spans="1:2">
      <c r="A99" s="68" t="s">
        <v>367</v>
      </c>
      <c r="B99" s="68"/>
    </row>
    <row r="100" spans="1:2">
      <c r="A100" s="68" t="s">
        <v>368</v>
      </c>
      <c r="B100" s="68"/>
    </row>
    <row r="101" spans="1:2">
      <c r="A101" s="68" t="s">
        <v>369</v>
      </c>
      <c r="B101" s="68"/>
    </row>
    <row r="102" spans="1:2">
      <c r="A102" s="68" t="s">
        <v>370</v>
      </c>
      <c r="B102" s="68"/>
    </row>
    <row r="103" spans="1:2">
      <c r="A103" s="68" t="s">
        <v>371</v>
      </c>
      <c r="B103" s="68"/>
    </row>
    <row r="104" spans="1:2">
      <c r="A104" s="68" t="s">
        <v>372</v>
      </c>
      <c r="B104" s="68"/>
    </row>
    <row r="105" spans="1:2">
      <c r="A105" s="68" t="s">
        <v>373</v>
      </c>
      <c r="B105" s="68"/>
    </row>
    <row r="108" spans="1:2">
      <c r="A108" s="32" t="s">
        <v>380</v>
      </c>
      <c r="B108" s="32" t="s">
        <v>381</v>
      </c>
    </row>
    <row r="109" spans="1:2">
      <c r="A109" s="26" t="s">
        <v>382</v>
      </c>
      <c r="B109" s="33" t="s">
        <v>383</v>
      </c>
    </row>
    <row r="110" spans="1:2" ht="22.5">
      <c r="A110" s="26" t="s">
        <v>384</v>
      </c>
      <c r="B110" s="33" t="s">
        <v>385</v>
      </c>
    </row>
    <row r="111" spans="1:2">
      <c r="A111" s="26" t="s">
        <v>386</v>
      </c>
      <c r="B111" s="33" t="s">
        <v>387</v>
      </c>
    </row>
    <row r="112" spans="1:2">
      <c r="A112" s="26" t="s">
        <v>388</v>
      </c>
      <c r="B112" s="33" t="s">
        <v>389</v>
      </c>
    </row>
    <row r="113" spans="1:2" ht="22.5">
      <c r="A113" s="26" t="s">
        <v>390</v>
      </c>
      <c r="B113" s="34" t="s">
        <v>391</v>
      </c>
    </row>
    <row r="114" spans="1:2" ht="22.5">
      <c r="A114" s="26" t="s">
        <v>392</v>
      </c>
      <c r="B114" s="33" t="s">
        <v>393</v>
      </c>
    </row>
    <row r="115" spans="1:2">
      <c r="A115" s="26" t="s">
        <v>394</v>
      </c>
      <c r="B115" s="33" t="s">
        <v>395</v>
      </c>
    </row>
    <row r="116" spans="1:2" ht="22.5">
      <c r="A116" s="26" t="s">
        <v>396</v>
      </c>
      <c r="B116" s="33" t="s">
        <v>397</v>
      </c>
    </row>
    <row r="117" spans="1:2">
      <c r="A117" s="26" t="s">
        <v>398</v>
      </c>
      <c r="B117" s="33" t="s">
        <v>399</v>
      </c>
    </row>
    <row r="118" spans="1:2">
      <c r="A118" s="26" t="s">
        <v>400</v>
      </c>
      <c r="B118" s="33" t="s">
        <v>401</v>
      </c>
    </row>
    <row r="119" spans="1:2">
      <c r="A119" s="26" t="s">
        <v>402</v>
      </c>
      <c r="B119" s="33" t="s">
        <v>403</v>
      </c>
    </row>
    <row r="120" spans="1:2" ht="22.5">
      <c r="A120" s="26" t="s">
        <v>404</v>
      </c>
      <c r="B120" s="33" t="s">
        <v>405</v>
      </c>
    </row>
    <row r="121" spans="1:2">
      <c r="A121" s="26" t="s">
        <v>406</v>
      </c>
      <c r="B121" s="33" t="s">
        <v>407</v>
      </c>
    </row>
    <row r="122" spans="1:2">
      <c r="A122" s="26" t="s">
        <v>408</v>
      </c>
      <c r="B122" s="33" t="s">
        <v>409</v>
      </c>
    </row>
    <row r="123" spans="1:2" ht="22.5">
      <c r="A123" s="26" t="s">
        <v>410</v>
      </c>
      <c r="B123" s="33" t="s">
        <v>411</v>
      </c>
    </row>
    <row r="124" spans="1:2">
      <c r="A124" s="26" t="s">
        <v>412</v>
      </c>
      <c r="B124" s="33" t="s">
        <v>413</v>
      </c>
    </row>
    <row r="125" spans="1:2">
      <c r="A125" s="26" t="s">
        <v>414</v>
      </c>
      <c r="B125" s="33" t="s">
        <v>415</v>
      </c>
    </row>
    <row r="127" spans="1:2">
      <c r="A127" s="38" t="s">
        <v>22</v>
      </c>
      <c r="B127" s="38"/>
    </row>
    <row r="128" spans="1:2">
      <c r="A128" s="1" t="s">
        <v>430</v>
      </c>
    </row>
    <row r="129" spans="1:1">
      <c r="A129" s="1" t="s">
        <v>432</v>
      </c>
    </row>
    <row r="130" spans="1:1">
      <c r="A130" s="1" t="s">
        <v>431</v>
      </c>
    </row>
    <row r="131" spans="1:1">
      <c r="A131" s="1" t="s">
        <v>433</v>
      </c>
    </row>
    <row r="132" spans="1:1">
      <c r="A132" s="1" t="s">
        <v>434</v>
      </c>
    </row>
    <row r="136" spans="1:1">
      <c r="A136" s="38" t="s">
        <v>546</v>
      </c>
    </row>
    <row r="137" spans="1:1" ht="15">
      <c r="A137" t="s">
        <v>536</v>
      </c>
    </row>
    <row r="138" spans="1:1" ht="15">
      <c r="A138" t="s">
        <v>537</v>
      </c>
    </row>
    <row r="139" spans="1:1" ht="15">
      <c r="A139" t="s">
        <v>538</v>
      </c>
    </row>
    <row r="140" spans="1:1" ht="15">
      <c r="A140" t="s">
        <v>539</v>
      </c>
    </row>
    <row r="141" spans="1:1" ht="15">
      <c r="A141" t="s">
        <v>540</v>
      </c>
    </row>
    <row r="142" spans="1:1" ht="15">
      <c r="A142" t="s">
        <v>541</v>
      </c>
    </row>
    <row r="143" spans="1:1" ht="15">
      <c r="A143" t="s">
        <v>542</v>
      </c>
    </row>
    <row r="144" spans="1:1" ht="15">
      <c r="A144" t="s">
        <v>543</v>
      </c>
    </row>
    <row r="145" spans="1:1" ht="15">
      <c r="A145" t="s">
        <v>544</v>
      </c>
    </row>
    <row r="146" spans="1:1" ht="15">
      <c r="A146" t="s">
        <v>545</v>
      </c>
    </row>
    <row r="151" spans="1:1">
      <c r="A151" s="38" t="s">
        <v>547</v>
      </c>
    </row>
    <row r="152" spans="1:1" ht="15">
      <c r="A152" t="s">
        <v>485</v>
      </c>
    </row>
    <row r="153" spans="1:1" ht="15">
      <c r="A153" t="s">
        <v>43</v>
      </c>
    </row>
    <row r="154" spans="1:1" ht="15">
      <c r="A154" t="s">
        <v>42</v>
      </c>
    </row>
    <row r="155" spans="1:1" ht="15">
      <c r="A155" t="s">
        <v>482</v>
      </c>
    </row>
    <row r="156" spans="1:1" ht="15">
      <c r="A156" t="s">
        <v>483</v>
      </c>
    </row>
    <row r="157" spans="1:1" ht="15">
      <c r="A157" t="s">
        <v>434</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C4:I13"/>
  <sheetViews>
    <sheetView zoomScale="90" zoomScaleNormal="90" workbookViewId="0">
      <selection activeCell="E22" sqref="E22"/>
    </sheetView>
  </sheetViews>
  <sheetFormatPr defaultRowHeight="15"/>
  <cols>
    <col min="3" max="3" width="75.85546875" customWidth="1"/>
    <col min="4" max="4" width="22.85546875" customWidth="1"/>
    <col min="5" max="5" width="20" customWidth="1"/>
    <col min="6" max="6" width="30.28515625" customWidth="1"/>
    <col min="7" max="9" width="18.42578125" customWidth="1"/>
  </cols>
  <sheetData>
    <row r="4" spans="3:9">
      <c r="C4" s="309" t="s">
        <v>533</v>
      </c>
      <c r="D4" s="308" t="s">
        <v>535</v>
      </c>
      <c r="E4" s="308"/>
      <c r="F4" s="308"/>
      <c r="G4" s="308"/>
      <c r="H4" s="308"/>
      <c r="I4" s="308"/>
    </row>
    <row r="5" spans="3:9">
      <c r="C5" s="309"/>
      <c r="D5" s="308" t="s">
        <v>534</v>
      </c>
      <c r="E5" s="308"/>
      <c r="F5" s="308"/>
      <c r="G5" s="308" t="s">
        <v>442</v>
      </c>
      <c r="H5" s="308"/>
      <c r="I5" s="308"/>
    </row>
    <row r="6" spans="3:9">
      <c r="C6" s="309"/>
      <c r="D6" s="69" t="s">
        <v>464</v>
      </c>
      <c r="E6" s="69" t="s">
        <v>465</v>
      </c>
      <c r="F6" s="69" t="s">
        <v>466</v>
      </c>
      <c r="G6" s="69" t="s">
        <v>464</v>
      </c>
      <c r="H6" s="69" t="s">
        <v>465</v>
      </c>
      <c r="I6" s="69" t="s">
        <v>466</v>
      </c>
    </row>
    <row r="7" spans="3:9">
      <c r="C7" s="71" t="s">
        <v>481</v>
      </c>
      <c r="D7" s="67">
        <v>0.50243000000000004</v>
      </c>
      <c r="E7" s="67">
        <v>0.49497000000000002</v>
      </c>
      <c r="F7" s="67">
        <v>2.8600000000000001E-4</v>
      </c>
      <c r="G7" s="67">
        <v>0.50243000000000004</v>
      </c>
      <c r="H7" s="67">
        <v>0.49497000000000002</v>
      </c>
      <c r="I7" s="67">
        <v>2.8600000000000001E-4</v>
      </c>
    </row>
    <row r="8" spans="3:9">
      <c r="C8" s="71" t="s">
        <v>446</v>
      </c>
      <c r="D8" s="67">
        <v>0.50219000000000003</v>
      </c>
      <c r="E8" s="67">
        <v>0.49473</v>
      </c>
      <c r="F8" s="67">
        <v>2.8600000000000001E-4</v>
      </c>
      <c r="G8" s="67">
        <v>0.50207999999999997</v>
      </c>
      <c r="H8" s="67">
        <v>0.49462000000000006</v>
      </c>
      <c r="I8" s="67">
        <v>2.8600000000000001E-4</v>
      </c>
    </row>
    <row r="9" spans="3:9">
      <c r="C9" s="71" t="s">
        <v>480</v>
      </c>
      <c r="D9" s="67">
        <v>0.50243000000000004</v>
      </c>
      <c r="E9" s="67">
        <v>0.49497000000000002</v>
      </c>
      <c r="F9" s="67">
        <v>2.8600000000000001E-4</v>
      </c>
      <c r="G9" s="67">
        <v>0.50243000000000004</v>
      </c>
      <c r="H9" s="67">
        <v>0.49497000000000002</v>
      </c>
      <c r="I9" s="67">
        <v>2.8600000000000001E-4</v>
      </c>
    </row>
    <row r="10" spans="3:9">
      <c r="C10" s="71" t="s">
        <v>476</v>
      </c>
      <c r="D10" s="67">
        <v>0.49101999999999996</v>
      </c>
      <c r="E10" s="67">
        <v>0.48584000000000005</v>
      </c>
      <c r="F10" s="67">
        <v>2.7750000000000002E-4</v>
      </c>
      <c r="G10" s="67">
        <v>0.48613000000000001</v>
      </c>
      <c r="H10" s="67">
        <v>0.48192999999999997</v>
      </c>
      <c r="I10" s="67">
        <v>2.7380000000000004E-4</v>
      </c>
    </row>
    <row r="11" spans="3:9">
      <c r="C11" s="71" t="s">
        <v>477</v>
      </c>
      <c r="D11" s="67">
        <v>0.48932000000000003</v>
      </c>
      <c r="E11" s="67">
        <v>0.48255000000000003</v>
      </c>
      <c r="F11" s="67">
        <v>2.7969999999999997E-4</v>
      </c>
      <c r="G11" s="67">
        <v>0.48369999999999996</v>
      </c>
      <c r="H11" s="67">
        <v>0.47722000000000003</v>
      </c>
      <c r="I11" s="67">
        <v>2.7700000000000001E-4</v>
      </c>
    </row>
    <row r="12" spans="3:9">
      <c r="C12" s="71" t="s">
        <v>36</v>
      </c>
      <c r="D12" s="67">
        <v>0.50243000000000004</v>
      </c>
      <c r="E12" s="67">
        <v>0.49497000000000002</v>
      </c>
      <c r="F12" s="67">
        <v>2.8600000000000001E-4</v>
      </c>
      <c r="G12" s="67">
        <v>0.50243000000000004</v>
      </c>
      <c r="H12" s="67">
        <v>0.49497000000000002</v>
      </c>
      <c r="I12" s="67">
        <v>2.8600000000000001E-4</v>
      </c>
    </row>
    <row r="13" spans="3:9">
      <c r="C13" s="71" t="s">
        <v>452</v>
      </c>
      <c r="D13" s="67">
        <v>0.50141999999999998</v>
      </c>
      <c r="E13" s="67">
        <v>0.49396000000000001</v>
      </c>
      <c r="F13" s="67">
        <v>2.8600000000000001E-4</v>
      </c>
      <c r="G13" s="67">
        <v>0.50098999999999994</v>
      </c>
      <c r="H13" s="67">
        <v>0.49351999999999996</v>
      </c>
      <c r="I13" s="67">
        <v>2.8600000000000001E-4</v>
      </c>
    </row>
  </sheetData>
  <mergeCells count="4">
    <mergeCell ref="D5:F5"/>
    <mergeCell ref="G5:I5"/>
    <mergeCell ref="D4:I4"/>
    <mergeCell ref="C4:C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1:R23"/>
  <sheetViews>
    <sheetView workbookViewId="0">
      <selection activeCell="H5" sqref="H5"/>
    </sheetView>
  </sheetViews>
  <sheetFormatPr defaultRowHeight="15"/>
  <cols>
    <col min="1" max="1" width="3.5703125" style="108" customWidth="1"/>
    <col min="2" max="2" width="9.140625" style="108"/>
    <col min="3" max="3" width="91.140625" style="108" bestFit="1" customWidth="1"/>
    <col min="4" max="16384" width="9.140625" style="108"/>
  </cols>
  <sheetData>
    <row r="1" spans="3:18" ht="15" customHeight="1"/>
    <row r="2" spans="3:18" ht="15.75" thickBot="1">
      <c r="C2" s="108" t="s">
        <v>568</v>
      </c>
    </row>
    <row r="3" spans="3:18" ht="15.75" customHeight="1">
      <c r="C3" s="310" t="s">
        <v>569</v>
      </c>
      <c r="D3" s="313" t="s">
        <v>570</v>
      </c>
      <c r="E3" s="314"/>
      <c r="F3" s="315"/>
      <c r="N3" s="109"/>
      <c r="O3" s="109"/>
      <c r="P3" s="109"/>
      <c r="Q3" s="109"/>
      <c r="R3" s="109"/>
    </row>
    <row r="4" spans="3:18" ht="15.75" thickBot="1">
      <c r="C4" s="311"/>
      <c r="D4" s="316" t="s">
        <v>571</v>
      </c>
      <c r="E4" s="317"/>
      <c r="F4" s="318"/>
      <c r="N4" s="109"/>
      <c r="O4" s="109"/>
      <c r="P4" s="109"/>
      <c r="Q4" s="109"/>
      <c r="R4" s="109"/>
    </row>
    <row r="5" spans="3:18" ht="15.75" thickBot="1">
      <c r="C5" s="312"/>
      <c r="D5" s="110" t="s">
        <v>464</v>
      </c>
      <c r="E5" s="111" t="s">
        <v>572</v>
      </c>
      <c r="F5" s="110" t="s">
        <v>466</v>
      </c>
      <c r="H5" s="112"/>
      <c r="N5" s="109"/>
      <c r="O5" s="109"/>
      <c r="P5" s="109"/>
      <c r="Q5" s="109"/>
      <c r="R5" s="109"/>
    </row>
    <row r="6" spans="3:18" ht="15.75" thickBot="1">
      <c r="C6" s="113" t="s">
        <v>573</v>
      </c>
      <c r="D6" s="114">
        <v>0.49640000000000001</v>
      </c>
      <c r="E6" s="114">
        <v>0.48899999999999999</v>
      </c>
      <c r="F6" s="115">
        <v>2.4600000000000002E-4</v>
      </c>
      <c r="N6" s="109"/>
      <c r="O6" s="109"/>
      <c r="P6" s="109"/>
      <c r="Q6" s="109"/>
      <c r="R6" s="109"/>
    </row>
    <row r="7" spans="3:18" ht="15.75" thickBot="1">
      <c r="C7" s="113" t="s">
        <v>574</v>
      </c>
      <c r="D7" s="114">
        <v>0.49490000000000001</v>
      </c>
      <c r="E7" s="114">
        <v>0.48749999999999999</v>
      </c>
      <c r="F7" s="115">
        <v>2.4499999999999999E-4</v>
      </c>
      <c r="N7" s="109"/>
      <c r="O7" s="109"/>
      <c r="P7" s="109"/>
      <c r="Q7" s="109"/>
      <c r="R7" s="109"/>
    </row>
    <row r="8" spans="3:18" ht="15.75" thickBot="1">
      <c r="C8" s="113" t="s">
        <v>575</v>
      </c>
      <c r="D8" s="114">
        <v>0.49640000000000001</v>
      </c>
      <c r="E8" s="114">
        <v>0.48899999999999999</v>
      </c>
      <c r="F8" s="115">
        <v>2.4600000000000002E-4</v>
      </c>
      <c r="N8" s="109"/>
      <c r="O8" s="109"/>
      <c r="P8" s="109"/>
      <c r="Q8" s="109"/>
      <c r="R8" s="109"/>
    </row>
    <row r="9" spans="3:18" ht="15.75" thickBot="1">
      <c r="C9" s="113" t="s">
        <v>576</v>
      </c>
      <c r="D9" s="114">
        <v>0.4632</v>
      </c>
      <c r="E9" s="114">
        <v>0.4632</v>
      </c>
      <c r="F9" s="115">
        <v>1.9699999999999999E-4</v>
      </c>
      <c r="N9" s="109"/>
      <c r="O9" s="109"/>
      <c r="P9" s="109"/>
      <c r="Q9" s="109"/>
      <c r="R9" s="109"/>
    </row>
    <row r="10" spans="3:18" ht="15.75" thickBot="1">
      <c r="C10" s="113" t="s">
        <v>577</v>
      </c>
      <c r="D10" s="114">
        <v>0.4743</v>
      </c>
      <c r="E10" s="114">
        <v>0.4718</v>
      </c>
      <c r="F10" s="115">
        <v>2.13E-4</v>
      </c>
      <c r="N10" s="109"/>
      <c r="O10" s="109"/>
      <c r="P10" s="109"/>
      <c r="Q10" s="109"/>
      <c r="R10" s="109"/>
    </row>
    <row r="11" spans="3:18" ht="15.75" thickBot="1">
      <c r="C11" s="113" t="s">
        <v>578</v>
      </c>
      <c r="D11" s="114">
        <v>0.46439999999999998</v>
      </c>
      <c r="E11" s="114">
        <v>0.45829999999999999</v>
      </c>
      <c r="F11" s="115">
        <v>2.0299999999999997E-4</v>
      </c>
      <c r="N11" s="109"/>
      <c r="O11" s="109"/>
      <c r="P11" s="109"/>
      <c r="Q11" s="109"/>
      <c r="R11" s="109"/>
    </row>
    <row r="12" spans="3:18" ht="15.75" thickBot="1">
      <c r="C12" s="113" t="s">
        <v>579</v>
      </c>
      <c r="D12" s="114">
        <v>0.47670000000000001</v>
      </c>
      <c r="E12" s="114">
        <v>0.47549999999999998</v>
      </c>
      <c r="F12" s="115">
        <v>2.2100000000000001E-4</v>
      </c>
      <c r="N12" s="109"/>
      <c r="O12" s="109"/>
      <c r="P12" s="109"/>
      <c r="Q12" s="109"/>
      <c r="R12" s="109"/>
    </row>
    <row r="13" spans="3:18" ht="15.75" thickBot="1">
      <c r="C13" s="113" t="s">
        <v>580</v>
      </c>
      <c r="D13" s="114">
        <v>0.49640000000000001</v>
      </c>
      <c r="E13" s="114">
        <v>0.48899999999999999</v>
      </c>
      <c r="F13" s="115">
        <v>2.4600000000000002E-4</v>
      </c>
      <c r="N13" s="109"/>
      <c r="O13" s="109"/>
      <c r="P13" s="109"/>
      <c r="Q13" s="109"/>
      <c r="R13" s="109"/>
    </row>
    <row r="14" spans="3:18" ht="15.75" thickBot="1">
      <c r="C14" s="113" t="s">
        <v>581</v>
      </c>
      <c r="D14" s="114">
        <v>0.49399999999999999</v>
      </c>
      <c r="E14" s="114">
        <v>0.48670000000000002</v>
      </c>
      <c r="F14" s="115">
        <v>2.4600000000000002E-4</v>
      </c>
      <c r="N14" s="109"/>
      <c r="O14" s="109"/>
      <c r="P14" s="109"/>
      <c r="Q14" s="109"/>
      <c r="R14" s="109"/>
    </row>
    <row r="15" spans="3:18" ht="15.75" thickBot="1">
      <c r="C15" s="113" t="s">
        <v>582</v>
      </c>
      <c r="D15" s="114">
        <v>0.49530000000000002</v>
      </c>
      <c r="E15" s="114">
        <v>0.48799999999999999</v>
      </c>
      <c r="F15" s="115">
        <v>2.4499999999999999E-4</v>
      </c>
      <c r="N15" s="109"/>
      <c r="O15" s="109"/>
      <c r="P15" s="109"/>
      <c r="Q15" s="109"/>
      <c r="R15" s="109"/>
    </row>
    <row r="16" spans="3:18" ht="15.75" thickBot="1">
      <c r="C16" s="113" t="s">
        <v>583</v>
      </c>
      <c r="D16" s="114">
        <v>0.49469999999999997</v>
      </c>
      <c r="E16" s="114">
        <v>0.4874</v>
      </c>
      <c r="F16" s="115">
        <v>2.4600000000000002E-4</v>
      </c>
      <c r="N16" s="109"/>
      <c r="O16" s="109"/>
      <c r="P16" s="109"/>
      <c r="Q16" s="109"/>
      <c r="R16" s="109"/>
    </row>
    <row r="17" spans="3:18" ht="15.75" thickBot="1">
      <c r="C17" s="113" t="s">
        <v>584</v>
      </c>
      <c r="D17" s="114">
        <v>0.47320000000000001</v>
      </c>
      <c r="E17" s="114">
        <v>0.47090000000000004</v>
      </c>
      <c r="F17" s="115">
        <v>2.1100000000000001E-4</v>
      </c>
      <c r="N17" s="109"/>
      <c r="O17" s="109"/>
      <c r="P17" s="109"/>
      <c r="Q17" s="109"/>
      <c r="R17" s="109"/>
    </row>
    <row r="18" spans="3:18" ht="15.75" thickBot="1">
      <c r="C18" s="113" t="s">
        <v>585</v>
      </c>
      <c r="D18" s="114">
        <v>0.48090000000000005</v>
      </c>
      <c r="E18" s="114">
        <v>0.47700000000000004</v>
      </c>
      <c r="F18" s="115">
        <v>2.23E-4</v>
      </c>
      <c r="N18" s="109"/>
      <c r="O18" s="109"/>
      <c r="P18" s="109"/>
      <c r="Q18" s="109"/>
      <c r="R18" s="109"/>
    </row>
    <row r="19" spans="3:18" ht="15.75" thickBot="1">
      <c r="C19" s="113" t="s">
        <v>586</v>
      </c>
      <c r="D19" s="114">
        <v>0.47399999999999998</v>
      </c>
      <c r="E19" s="114">
        <v>0.46750000000000003</v>
      </c>
      <c r="F19" s="115">
        <v>2.1600000000000002E-4</v>
      </c>
      <c r="N19" s="109"/>
      <c r="O19" s="109"/>
      <c r="P19" s="109"/>
      <c r="Q19" s="109"/>
      <c r="R19" s="109"/>
    </row>
    <row r="20" spans="3:18" ht="15.75" thickBot="1">
      <c r="C20" s="113" t="s">
        <v>587</v>
      </c>
      <c r="D20" s="114">
        <v>0.48259999999999997</v>
      </c>
      <c r="E20" s="114">
        <v>0.47950000000000004</v>
      </c>
      <c r="F20" s="115">
        <v>2.2900000000000001E-4</v>
      </c>
      <c r="N20" s="109"/>
      <c r="O20" s="109"/>
      <c r="P20" s="109"/>
      <c r="Q20" s="109"/>
      <c r="R20" s="109"/>
    </row>
    <row r="21" spans="3:18">
      <c r="N21" s="109"/>
      <c r="O21" s="109"/>
      <c r="P21" s="109"/>
      <c r="Q21" s="109"/>
      <c r="R21" s="109"/>
    </row>
    <row r="22" spans="3:18">
      <c r="N22" s="109"/>
      <c r="O22" s="109"/>
      <c r="P22" s="109"/>
      <c r="Q22" s="109"/>
      <c r="R22" s="109"/>
    </row>
    <row r="23" spans="3:18">
      <c r="N23" s="109"/>
      <c r="O23" s="109"/>
      <c r="P23" s="109"/>
      <c r="Q23" s="109"/>
      <c r="R23" s="109"/>
    </row>
  </sheetData>
  <mergeCells count="3">
    <mergeCell ref="C3:C5"/>
    <mergeCell ref="D3:F3"/>
    <mergeCell ref="D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13</vt:i4>
      </vt:variant>
      <vt:variant>
        <vt:lpstr>Nazwane zakresy</vt:lpstr>
      </vt:variant>
      <vt:variant>
        <vt:i4>9</vt:i4>
      </vt:variant>
    </vt:vector>
  </HeadingPairs>
  <TitlesOfParts>
    <vt:vector size="22" baseType="lpstr">
      <vt:lpstr>Tabela Informacyjna</vt:lpstr>
      <vt:lpstr>ZSO</vt:lpstr>
      <vt:lpstr>EE</vt:lpstr>
      <vt:lpstr>KPP</vt:lpstr>
      <vt:lpstr>PDK</vt:lpstr>
      <vt:lpstr>PDK_rozporz</vt:lpstr>
      <vt:lpstr>działania dodatkowe</vt:lpstr>
      <vt:lpstr>wydane decyzje</vt:lpstr>
      <vt:lpstr>wydane akty prawne</vt:lpstr>
      <vt:lpstr>lista gmin</vt:lpstr>
      <vt:lpstr>kody działań</vt:lpstr>
      <vt:lpstr>wskaźniki</vt:lpstr>
      <vt:lpstr>wskaźniki POP_przeliczenie efek</vt:lpstr>
      <vt:lpstr>liniowe</vt:lpstr>
      <vt:lpstr>lista</vt:lpstr>
      <vt:lpstr>listadzialan</vt:lpstr>
      <vt:lpstr>Nazwy_Gmin</vt:lpstr>
      <vt:lpstr>powierzchniowe</vt:lpstr>
      <vt:lpstr>punktowe</vt:lpstr>
      <vt:lpstr>sposob_finansowania</vt:lpstr>
      <vt:lpstr>wskaznik_monitorowania_akcji</vt:lpstr>
      <vt:lpstr>wspomagajace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Kamil Nowak</dc:creator>
  <cp:lastModifiedBy>Jarosław Gaik</cp:lastModifiedBy>
  <cp:lastPrinted>2024-02-13T08:37:36Z</cp:lastPrinted>
  <dcterms:created xsi:type="dcterms:W3CDTF">2020-09-23T11:17:35Z</dcterms:created>
  <dcterms:modified xsi:type="dcterms:W3CDTF">2024-02-13T08:41:06Z</dcterms:modified>
</cp:coreProperties>
</file>