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3\"/>
    </mc:Choice>
  </mc:AlternateContent>
  <xr:revisionPtr revIDLastSave="0" documentId="13_ncr:1_{7E5D5429-CF28-4814-AD96-DC965EABF8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RT" sheetId="2" r:id="rId1"/>
    <sheet name="Budżet 2023 - Dochody" sheetId="3" r:id="rId2"/>
    <sheet name="Budżet 2023 - Wydatki" sheetId="4" r:id="rId3"/>
    <sheet name="Budżet 2023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3" i="4" l="1"/>
  <c r="C24" i="3"/>
  <c r="AC21" i="1"/>
  <c r="AC17" i="1"/>
  <c r="AC9" i="1"/>
  <c r="AC14" i="1" s="1"/>
  <c r="AC3" i="1"/>
  <c r="AB21" i="1"/>
  <c r="AB17" i="1"/>
  <c r="AB14" i="1"/>
  <c r="AB9" i="1"/>
  <c r="AB3" i="1"/>
  <c r="C32" i="4"/>
  <c r="C23" i="3"/>
  <c r="AA21" i="1"/>
  <c r="AA17" i="1"/>
  <c r="AA9" i="1"/>
  <c r="AA14" i="1" s="1"/>
  <c r="AA3" i="1"/>
  <c r="C31" i="4"/>
  <c r="C22" i="3"/>
  <c r="Z21" i="1"/>
  <c r="Z17" i="1"/>
  <c r="Z9" i="1"/>
  <c r="Z14" i="1" s="1"/>
  <c r="Z8" i="1"/>
  <c r="Z3" i="1"/>
  <c r="C30" i="4"/>
  <c r="Y21" i="1"/>
  <c r="Y17" i="1"/>
  <c r="Y9" i="1"/>
  <c r="Y14" i="1" s="1"/>
  <c r="Y3" i="1"/>
  <c r="C29" i="4"/>
  <c r="C21" i="3"/>
  <c r="C28" i="4"/>
  <c r="C20" i="3"/>
  <c r="X21" i="1"/>
  <c r="X17" i="1"/>
  <c r="X9" i="1"/>
  <c r="X14" i="1" s="1"/>
  <c r="X3" i="1"/>
  <c r="X8" i="1" s="1"/>
  <c r="W21" i="1"/>
  <c r="W17" i="1"/>
  <c r="W9" i="1"/>
  <c r="W14" i="1" s="1"/>
  <c r="W3" i="1"/>
  <c r="W8" i="1" s="1"/>
  <c r="C27" i="4"/>
  <c r="C19" i="3"/>
  <c r="V21" i="1"/>
  <c r="V17" i="1"/>
  <c r="V9" i="1"/>
  <c r="V14" i="1" s="1"/>
  <c r="V8" i="1"/>
  <c r="V3" i="1"/>
  <c r="V15" i="1" s="1"/>
  <c r="C26" i="4"/>
  <c r="C18" i="3"/>
  <c r="U21" i="1"/>
  <c r="U17" i="1"/>
  <c r="U14" i="1"/>
  <c r="U9" i="1"/>
  <c r="U3" i="1"/>
  <c r="U15" i="1" s="1"/>
  <c r="C25" i="4"/>
  <c r="T21" i="1"/>
  <c r="T17" i="1"/>
  <c r="T14" i="1"/>
  <c r="T9" i="1"/>
  <c r="T3" i="1"/>
  <c r="T8" i="1" s="1"/>
  <c r="C24" i="4"/>
  <c r="S21" i="1"/>
  <c r="S17" i="1"/>
  <c r="S9" i="1"/>
  <c r="S14" i="1" s="1"/>
  <c r="S8" i="1"/>
  <c r="S3" i="1"/>
  <c r="C23" i="4"/>
  <c r="C17" i="3"/>
  <c r="R21" i="1"/>
  <c r="R17" i="1"/>
  <c r="R9" i="1"/>
  <c r="R14" i="1" s="1"/>
  <c r="R8" i="1"/>
  <c r="R3" i="1"/>
  <c r="C22" i="4"/>
  <c r="Q21" i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C20" i="4"/>
  <c r="C15" i="3"/>
  <c r="O21" i="1"/>
  <c r="O17" i="1"/>
  <c r="O14" i="1"/>
  <c r="O9" i="1"/>
  <c r="O3" i="1"/>
  <c r="O8" i="1" s="1"/>
  <c r="C19" i="4"/>
  <c r="C14" i="3"/>
  <c r="N21" i="1"/>
  <c r="N17" i="1"/>
  <c r="N9" i="1"/>
  <c r="N14" i="1" s="1"/>
  <c r="N3" i="1"/>
  <c r="C18" i="4"/>
  <c r="C13" i="3"/>
  <c r="M21" i="1"/>
  <c r="M17" i="1"/>
  <c r="M14" i="1"/>
  <c r="M9" i="1"/>
  <c r="M8" i="1"/>
  <c r="M3" i="1"/>
  <c r="M15" i="1" s="1"/>
  <c r="C17" i="4"/>
  <c r="L21" i="1"/>
  <c r="L17" i="1"/>
  <c r="L9" i="1"/>
  <c r="L14" i="1" s="1"/>
  <c r="L8" i="1"/>
  <c r="L3" i="1"/>
  <c r="C16" i="4"/>
  <c r="C12" i="3"/>
  <c r="K21" i="1"/>
  <c r="K17" i="1"/>
  <c r="K15" i="1"/>
  <c r="K14" i="1"/>
  <c r="K9" i="1"/>
  <c r="K8" i="1"/>
  <c r="K3" i="1"/>
  <c r="C15" i="4"/>
  <c r="J21" i="1"/>
  <c r="J17" i="1"/>
  <c r="J9" i="1"/>
  <c r="J14" i="1" s="1"/>
  <c r="J3" i="1"/>
  <c r="J8" i="1" s="1"/>
  <c r="C14" i="4"/>
  <c r="C11" i="3"/>
  <c r="I21" i="1"/>
  <c r="I17" i="1"/>
  <c r="I9" i="1"/>
  <c r="I14" i="1" s="1"/>
  <c r="I8" i="1"/>
  <c r="I3" i="1"/>
  <c r="C13" i="4"/>
  <c r="C10" i="3"/>
  <c r="H21" i="1"/>
  <c r="H17" i="1"/>
  <c r="H9" i="1"/>
  <c r="H14" i="1" s="1"/>
  <c r="H3" i="1"/>
  <c r="C12" i="4"/>
  <c r="C9" i="3"/>
  <c r="AC15" i="1" l="1"/>
  <c r="AC8" i="1"/>
  <c r="AB15" i="1"/>
  <c r="AB8" i="1"/>
  <c r="AA15" i="1"/>
  <c r="AA8" i="1"/>
  <c r="Z15" i="1"/>
  <c r="Y15" i="1"/>
  <c r="Y8" i="1"/>
  <c r="X15" i="1"/>
  <c r="W15" i="1"/>
  <c r="U8" i="1"/>
  <c r="T15" i="1"/>
  <c r="S15" i="1"/>
  <c r="R15" i="1"/>
  <c r="Q15" i="1"/>
  <c r="P15" i="1"/>
  <c r="P8" i="1"/>
  <c r="O15" i="1"/>
  <c r="N15" i="1"/>
  <c r="N8" i="1"/>
  <c r="L15" i="1"/>
  <c r="J15" i="1"/>
  <c r="I15" i="1"/>
  <c r="H15" i="1"/>
  <c r="H8" i="1"/>
  <c r="G21" i="1" l="1"/>
  <c r="G17" i="1"/>
  <c r="G9" i="1"/>
  <c r="G14" i="1" s="1"/>
  <c r="G3" i="1"/>
  <c r="C11" i="4"/>
  <c r="F21" i="1"/>
  <c r="F17" i="1"/>
  <c r="F14" i="1"/>
  <c r="F9" i="1"/>
  <c r="F8" i="1"/>
  <c r="F3" i="1"/>
  <c r="F15" i="1" s="1"/>
  <c r="C10" i="4"/>
  <c r="E21" i="1"/>
  <c r="E17" i="1"/>
  <c r="E9" i="1"/>
  <c r="E14" i="1" s="1"/>
  <c r="E3" i="1"/>
  <c r="E8" i="1" s="1"/>
  <c r="C9" i="4"/>
  <c r="D21" i="1"/>
  <c r="D17" i="1"/>
  <c r="D9" i="1"/>
  <c r="D15" i="1" s="1"/>
  <c r="D8" i="1"/>
  <c r="D3" i="1"/>
  <c r="F5" i="4"/>
  <c r="E5" i="4"/>
  <c r="D5" i="4"/>
  <c r="C8" i="3"/>
  <c r="F5" i="3"/>
  <c r="E5" i="3"/>
  <c r="D5" i="3"/>
  <c r="C8" i="4"/>
  <c r="G15" i="1" l="1"/>
  <c r="G8" i="1"/>
  <c r="E15" i="1"/>
  <c r="D14" i="1"/>
  <c r="B12" i="5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B7" i="5" s="1"/>
  <c r="CK23" i="1"/>
  <c r="C6" i="3"/>
  <c r="CK20" i="1"/>
  <c r="CK19" i="1"/>
  <c r="CK13" i="1"/>
  <c r="CK12" i="1"/>
  <c r="CK11" i="1"/>
  <c r="CK7" i="1"/>
  <c r="CK6" i="1"/>
  <c r="CK5" i="1"/>
  <c r="B9" i="1"/>
  <c r="B14" i="1" s="1"/>
  <c r="B3" i="1"/>
  <c r="B8" i="1" s="1"/>
  <c r="B21" i="1"/>
  <c r="B17" i="1"/>
  <c r="C5" i="3" l="1"/>
  <c r="B3" i="5" s="1"/>
  <c r="CK3" i="1"/>
  <c r="C15" i="1"/>
  <c r="CK21" i="1"/>
  <c r="CK9" i="1"/>
  <c r="B8" i="5" s="1"/>
  <c r="CK17" i="1"/>
  <c r="B15" i="1"/>
  <c r="B4" i="5" l="1"/>
  <c r="B5" i="5" s="1"/>
  <c r="CK14" i="1"/>
  <c r="B9" i="5"/>
  <c r="CK8" i="1"/>
  <c r="CK15" i="1"/>
</calcChain>
</file>

<file path=xl/sharedStrings.xml><?xml version="1.0" encoding="utf-8"?>
<sst xmlns="http://schemas.openxmlformats.org/spreadsheetml/2006/main" count="206" uniqueCount="114">
  <si>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</si>
  <si>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</si>
  <si>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</si>
  <si>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</si>
  <si>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</si>
  <si>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</si>
  <si>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</si>
  <si>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</si>
  <si>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</si>
  <si>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</si>
  <si>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</si>
  <si>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</si>
  <si>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</si>
  <si>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</si>
  <si>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</si>
  <si>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</si>
  <si>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</si>
  <si>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</si>
  <si>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</si>
  <si>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</si>
  <si>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</si>
  <si>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</si>
  <si>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</si>
  <si>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</si>
  <si>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</si>
  <si>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</si>
  <si>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</si>
  <si>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</si>
  <si>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</si>
  <si>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</si>
  <si>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</si>
  <si>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</si>
  <si>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</si>
  <si>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</si>
  <si>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</si>
  <si>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</si>
  <si>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</si>
  <si>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</si>
  <si>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--</t>
  </si>
  <si>
    <t>Tel. +48 77 404 93 30 | Fax +48 77 461 44 22 | Tel. kom. +48 605 724 654</t>
  </si>
  <si>
    <t>Skarbnik Gminy</t>
  </si>
  <si>
    <t>p.szuba@strzelceopolskie.eu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</si>
  <si>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</si>
  <si>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</si>
  <si>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</si>
  <si>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</si>
  <si>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</si>
  <si>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</si>
  <si>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</si>
  <si>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2023 :: rejestr zmian</t>
  </si>
  <si>
    <t>Uchwała Nr LXI/491/2022 Rady Miejskiej w Strzelcach Opolskich z dnia 21 grudnia 2022 r.</t>
  </si>
  <si>
    <t>w sprawie uchwały budżetowej gminy Strzelce Opolskie na 2023 rok z późn. zm.</t>
  </si>
  <si>
    <t>#b23 #budzetso2023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</si>
  <si>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</si>
  <si>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LXI/491/2022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</si>
  <si>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</si>
  <si>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3/2023</t>
  </si>
  <si>
    <t>Budżet na 2023 rok
wg URMSO
Nr LXI/491/2022
z dnia 21.12.2022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</si>
  <si>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</t>
    </r>
    <r>
      <rPr>
        <b/>
        <sz val="11"/>
        <color indexed="8"/>
        <rFont val="Czcionka tekstu podstawowego"/>
        <charset val="238"/>
      </rPr>
      <t xml:space="preserve">/2023
BSO
z dnia 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WYS:20230109
UPO:20230109</t>
    </r>
  </si>
  <si>
    <t>Zarządzenie
Nr 20/2023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</si>
  <si>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</t>
    </r>
    <r>
      <rPr>
        <b/>
        <sz val="11"/>
        <color indexed="8"/>
        <rFont val="Czcionka tekstu podstawowego"/>
        <charset val="238"/>
      </rPr>
      <t xml:space="preserve">/2023
BSO
z dnia 10.01.2023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WYS:20230117
UPO:20230117</t>
    </r>
  </si>
  <si>
    <t>Zarządzenie
Nr 23/2023</t>
  </si>
  <si>
    <t>Zarządzenie
Nr 28/2023</t>
  </si>
  <si>
    <t>Zarządzenie
Nr 29/2023</t>
  </si>
  <si>
    <r>
      <t xml:space="preserve">URMSO
Nr LXIII/505/2023
z dnia
25.01.2023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</si>
  <si>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/2023
BSO
z dnia 17.01.2023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WYS:20230130
UPO:20230130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</si>
  <si>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WYS:20230206
UPO:20230206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</si>
  <si>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WYS:20230207
UPO:20230207</t>
    </r>
  </si>
  <si>
    <t>Zarządzenie
Nr 30/2023</t>
  </si>
  <si>
    <t>Zarządzenie
Nr 31/2023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</si>
  <si>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/2023
BSO
z dnia 26.01.2023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WYS:20230213
UPO:20230213</t>
    </r>
  </si>
  <si>
    <t>Zarządzenie
Nr 33/2023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</si>
  <si>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33</t>
    </r>
    <r>
      <rPr>
        <b/>
        <sz val="11"/>
        <color indexed="8"/>
        <rFont val="Czcionka tekstu podstawowego"/>
        <charset val="238"/>
      </rPr>
      <t xml:space="preserve">/2023
BSO
z dnia 27.01.2023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WYS:20230215
UPO:20230215</t>
    </r>
  </si>
  <si>
    <t>Zarządzenie
Nr 44/2023</t>
  </si>
  <si>
    <t>Zarządzenie
Nr 45/2023</t>
  </si>
  <si>
    <t>Zarządzenie
Nr 46/2023</t>
  </si>
  <si>
    <t>Zarządzenie
Nr 49/2023</t>
  </si>
  <si>
    <t>Zarządzenie
Nr 50/2023</t>
  </si>
  <si>
    <r>
      <t xml:space="preserve">URMSO
Nr LXIV/514/2023
z dnia
22.02.2023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rFont val="Czcionka tekstu podstawowego"/>
        <charset val="238"/>
      </rPr>
      <t>]</t>
    </r>
  </si>
  <si>
    <t>Zarządzenie
Nr 51/2023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</si>
  <si>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/2023
BSO
z dnia 31.01.2023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WYS:20230223
UPO:20230223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</si>
  <si>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/2023
BSO
z dnia 7.02.2023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WYS:20230228
UPO:20230228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</si>
  <si>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/2023
BSO
z dnia 10.02.2023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WYS:20230301
UPO:20230301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</si>
  <si>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/2023
BSO
z dnia 15.02.2023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WYS:20230303
UPO:20230303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</si>
  <si>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50</t>
    </r>
    <r>
      <rPr>
        <b/>
        <sz val="11"/>
        <color indexed="8"/>
        <rFont val="Czcionka tekstu podstawowego"/>
        <charset val="238"/>
      </rPr>
      <t xml:space="preserve">/2023
BSO
z dnia 21.02.2023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WYS:20230309
UPO:20230309</t>
    </r>
  </si>
  <si>
    <t>Zarządzenie
Nr 52/2023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</si>
  <si>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/2023
BSO
z dnia 23.02.2023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WYS:20230312
UPO:20230312</t>
    </r>
  </si>
  <si>
    <t>Zarządzenie
Nr 55/2023</t>
  </si>
  <si>
    <t>Zarządzenie
Nr 58/2023</t>
  </si>
  <si>
    <t>TWITTER: https://twitter.com/piotr_szuba | INSTAGRAM: https://www.instagram.com/szuba76</t>
  </si>
  <si>
    <t>FACEBOOK: https://www.facebook.com/szuba76 | LINKEDIN: https://www.linkedin.com/in/szuba76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</si>
  <si>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/2023
BSO
z dnia 24.02.2023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WYS:20230316
UPO:20230316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</si>
  <si>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WYS:20230320
UPO:20230320</t>
    </r>
  </si>
  <si>
    <t>Zarządzenie
Nr 59/2023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</si>
  <si>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WYS:202302XX
UPO:202302XX</t>
    </r>
  </si>
  <si>
    <t>Zarządzenie
Nr 66/2023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</si>
  <si>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/2023
BSO
z dnia 13.03.2023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WYS:202303XX
UPO:202303XX</t>
    </r>
  </si>
  <si>
    <t>Zarządzenie
Nr 67/2023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</si>
  <si>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/2023
BSO
z dnia 15.03.2023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WYS:202303XX
UPO:202303XX</t>
    </r>
  </si>
  <si>
    <t>Zarządzenie
Nr 77/2023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</si>
  <si>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/2023
BSO
z dnia 29.03.2023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WYS:202303XX
UPO:202303XX</t>
    </r>
  </si>
  <si>
    <r>
      <t xml:space="preserve">URMSO
Nr LXV/518/2023
z dnia
29.03.2023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rFont val="Czcionka tekstu podstawowego"/>
        <charset val="238"/>
      </rPr>
      <t>]</t>
    </r>
  </si>
  <si>
    <t>Zarządzenie
Nr 78/2023</t>
  </si>
  <si>
    <t>Zarządzenie
Nr 79/2023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</si>
  <si>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WYS:202303XX
UPO:202303XX</t>
    </r>
  </si>
  <si>
    <t>Zarządzenie
Nr 80/2023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</si>
  <si>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80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WYS:202303XX
UPO:202303XX</t>
    </r>
  </si>
  <si>
    <t>Zarządzenie
Nr 91/2023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</si>
  <si>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/2023
BSO
z dnia 31.03.2023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WYS:202303XX
UPO:202303XX</t>
    </r>
  </si>
  <si>
    <t>Zarządzenie
Nr 101/2023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</si>
  <si>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101</t>
    </r>
    <r>
      <rPr>
        <b/>
        <sz val="11"/>
        <color indexed="8"/>
        <rFont val="Czcionka tekstu podstawowego"/>
        <charset val="238"/>
      </rPr>
      <t xml:space="preserve">/2023
BSO
z dnia 18.04.2023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WYS:202304XX
UPO:202304XX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</si>
  <si>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2023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26.04.2023 r.</t>
    </r>
  </si>
  <si>
    <t>Zarządzenie
Nr 103/2023</t>
  </si>
  <si>
    <r>
      <t xml:space="preserve">URMSO
Nr LXVI/529/2023
z dnia
26.04.2023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</si>
</sst>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49</v>
      </c>
    </row>
    <row r="9" spans="2:4">
      <c r="B9" s="52" t="s">
        <v>50</v>
      </c>
    </row>
    <row r="10" spans="2:4">
      <c r="B10" s="52" t="s">
        <v>51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41</v>
      </c>
    </row>
    <row r="15" spans="2:4">
      <c r="B15" s="48"/>
      <c r="C15" s="48"/>
      <c r="D15" s="48" t="s">
        <v>40</v>
      </c>
    </row>
    <row r="16" spans="2:4">
      <c r="B16" s="48"/>
      <c r="C16" s="48"/>
      <c r="D16" s="48"/>
    </row>
    <row r="17" spans="2:4">
      <c r="B17" s="48"/>
      <c r="C17" s="48"/>
      <c r="D17" s="50" t="s">
        <v>39</v>
      </c>
    </row>
    <row r="19" spans="2:4">
      <c r="D19" s="50" t="s">
        <v>90</v>
      </c>
    </row>
    <row r="20" spans="2:4">
      <c r="D20" s="50" t="s">
        <v>89</v>
      </c>
    </row>
    <row r="22" spans="2:4">
      <c r="D22" s="48" t="s">
        <v>52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4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53</v>
      </c>
    </row>
    <row r="2" spans="1:6" s="20" customFormat="1" ht="25.5" customHeight="1">
      <c r="A2" s="69" t="s">
        <v>26</v>
      </c>
      <c r="B2" s="69" t="s">
        <v>25</v>
      </c>
      <c r="C2" s="70" t="s">
        <v>24</v>
      </c>
      <c r="D2" s="71" t="s">
        <v>28</v>
      </c>
      <c r="E2" s="72"/>
      <c r="F2" s="73"/>
    </row>
    <row r="3" spans="1:6" s="20" customFormat="1" ht="38.25" customHeight="1">
      <c r="A3" s="69"/>
      <c r="B3" s="69"/>
      <c r="C3" s="70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178383774.26000002</v>
      </c>
      <c r="D5" s="21">
        <f>SUM(D6:D100)</f>
        <v>167534277.67000002</v>
      </c>
      <c r="E5" s="21">
        <f>SUM(E6:E100)</f>
        <v>10809896.59</v>
      </c>
      <c r="F5" s="21">
        <f>SUM(F6:F100)</f>
        <v>39600</v>
      </c>
    </row>
    <row r="6" spans="1:6" s="17" customFormat="1" ht="26.4">
      <c r="A6" s="33" t="s">
        <v>54</v>
      </c>
      <c r="B6" s="54">
        <v>44916</v>
      </c>
      <c r="C6" s="19">
        <f t="shared" ref="C6:C7" si="0">SUM(D6:F6)</f>
        <v>173100000</v>
      </c>
      <c r="D6" s="18">
        <v>162395174</v>
      </c>
      <c r="E6" s="18">
        <v>10665226</v>
      </c>
      <c r="F6" s="18">
        <v>39600</v>
      </c>
    </row>
    <row r="7" spans="1:6" s="17" customFormat="1" ht="26.4">
      <c r="A7" s="33" t="s">
        <v>61</v>
      </c>
      <c r="B7" s="54">
        <v>44943</v>
      </c>
      <c r="C7" s="19">
        <f t="shared" si="0"/>
        <v>20009.400000000001</v>
      </c>
      <c r="D7" s="18">
        <v>20009.400000000001</v>
      </c>
      <c r="E7" s="18">
        <v>0</v>
      </c>
      <c r="F7" s="18">
        <v>0</v>
      </c>
    </row>
    <row r="8" spans="1:6" ht="26.4">
      <c r="A8" s="33" t="s">
        <v>63</v>
      </c>
      <c r="B8" s="54">
        <v>44949</v>
      </c>
      <c r="C8" s="19">
        <f t="shared" ref="C8" si="1">SUM(D8:F8)</f>
        <v>43768</v>
      </c>
      <c r="D8" s="18">
        <v>43768</v>
      </c>
      <c r="E8" s="18">
        <v>0</v>
      </c>
      <c r="F8" s="18">
        <v>0</v>
      </c>
    </row>
    <row r="9" spans="1:6" ht="26.4">
      <c r="A9" s="33" t="s">
        <v>68</v>
      </c>
      <c r="B9" s="54">
        <v>44952</v>
      </c>
      <c r="C9" s="19">
        <f t="shared" ref="C9" si="2">SUM(D9:F9)</f>
        <v>2296680</v>
      </c>
      <c r="D9" s="18">
        <v>2296680</v>
      </c>
      <c r="E9" s="18">
        <v>0</v>
      </c>
      <c r="F9" s="18">
        <v>0</v>
      </c>
    </row>
    <row r="10" spans="1:6" ht="26.4">
      <c r="A10" s="33" t="s">
        <v>69</v>
      </c>
      <c r="B10" s="54">
        <v>44952</v>
      </c>
      <c r="C10" s="19">
        <f t="shared" ref="C10" si="3">SUM(D10:F10)</f>
        <v>231568</v>
      </c>
      <c r="D10" s="18">
        <v>183000</v>
      </c>
      <c r="E10" s="18">
        <v>48568</v>
      </c>
      <c r="F10" s="18">
        <v>0</v>
      </c>
    </row>
    <row r="11" spans="1:6" ht="26.4">
      <c r="A11" s="33" t="s">
        <v>71</v>
      </c>
      <c r="B11" s="54">
        <v>44953</v>
      </c>
      <c r="C11" s="19">
        <f t="shared" ref="C11" si="4">SUM(D11:F11)</f>
        <v>47592</v>
      </c>
      <c r="D11" s="18">
        <v>47592</v>
      </c>
      <c r="E11" s="18">
        <v>0</v>
      </c>
      <c r="F11" s="18">
        <v>0</v>
      </c>
    </row>
    <row r="12" spans="1:6" ht="26.4">
      <c r="A12" s="33" t="s">
        <v>74</v>
      </c>
      <c r="B12" s="54">
        <v>44964</v>
      </c>
      <c r="C12" s="19">
        <f t="shared" ref="C12" si="5">SUM(D12:F12)</f>
        <v>13260.36</v>
      </c>
      <c r="D12" s="18">
        <v>13260.36</v>
      </c>
      <c r="E12" s="18">
        <v>0</v>
      </c>
      <c r="F12" s="18">
        <v>0</v>
      </c>
    </row>
    <row r="13" spans="1:6" ht="26.4">
      <c r="A13" s="33" t="s">
        <v>76</v>
      </c>
      <c r="B13" s="54">
        <v>44972</v>
      </c>
      <c r="C13" s="19">
        <f t="shared" ref="C13" si="6">SUM(D13:F13)</f>
        <v>213639</v>
      </c>
      <c r="D13" s="18">
        <v>213639</v>
      </c>
      <c r="E13" s="18">
        <v>0</v>
      </c>
      <c r="F13" s="18">
        <v>0</v>
      </c>
    </row>
    <row r="14" spans="1:6" ht="26.4">
      <c r="A14" s="33" t="s">
        <v>77</v>
      </c>
      <c r="B14" s="54">
        <v>44978</v>
      </c>
      <c r="C14" s="19">
        <f t="shared" ref="C14" si="7">SUM(D14:F14)</f>
        <v>31168</v>
      </c>
      <c r="D14" s="18">
        <v>31168</v>
      </c>
      <c r="E14" s="18">
        <v>0</v>
      </c>
      <c r="F14" s="18">
        <v>0</v>
      </c>
    </row>
    <row r="15" spans="1:6" ht="26.4">
      <c r="A15" s="33" t="s">
        <v>79</v>
      </c>
      <c r="B15" s="54">
        <v>44980</v>
      </c>
      <c r="C15" s="19">
        <f t="shared" ref="C15" si="8">SUM(D15:F15)</f>
        <v>696657.81</v>
      </c>
      <c r="D15" s="18">
        <v>696657.81</v>
      </c>
      <c r="E15" s="18">
        <v>0</v>
      </c>
      <c r="F15" s="18">
        <v>0</v>
      </c>
    </row>
    <row r="16" spans="1:6" ht="26.4">
      <c r="A16" s="33" t="s">
        <v>85</v>
      </c>
      <c r="B16" s="54">
        <v>44980</v>
      </c>
      <c r="C16" s="19">
        <f t="shared" ref="C16" si="9">SUM(D16:F16)</f>
        <v>12424</v>
      </c>
      <c r="D16" s="18">
        <v>0</v>
      </c>
      <c r="E16" s="18">
        <v>12424</v>
      </c>
      <c r="F16" s="18">
        <v>0</v>
      </c>
    </row>
    <row r="17" spans="1:6" ht="26.4">
      <c r="A17" s="33" t="s">
        <v>88</v>
      </c>
      <c r="B17" s="54">
        <v>44985</v>
      </c>
      <c r="C17" s="19">
        <f t="shared" ref="C17" si="10">SUM(D17:F17)</f>
        <v>218206</v>
      </c>
      <c r="D17" s="18">
        <v>218206</v>
      </c>
      <c r="E17" s="18">
        <v>0</v>
      </c>
      <c r="F17" s="18">
        <v>0</v>
      </c>
    </row>
    <row r="18" spans="1:6" ht="26.4">
      <c r="A18" s="33" t="s">
        <v>97</v>
      </c>
      <c r="B18" s="54">
        <v>45000</v>
      </c>
      <c r="C18" s="19">
        <f t="shared" ref="C18" si="11">SUM(D18:F18)</f>
        <v>47305</v>
      </c>
      <c r="D18" s="18">
        <v>47305</v>
      </c>
      <c r="E18" s="18">
        <v>0</v>
      </c>
      <c r="F18" s="18">
        <v>0</v>
      </c>
    </row>
    <row r="19" spans="1:6" ht="26.4">
      <c r="A19" s="33" t="s">
        <v>99</v>
      </c>
      <c r="B19" s="54">
        <v>45014</v>
      </c>
      <c r="C19" s="19">
        <f t="shared" ref="C19" si="12">SUM(D19:F19)</f>
        <v>235896</v>
      </c>
      <c r="D19" s="18">
        <v>235896</v>
      </c>
      <c r="E19" s="18">
        <v>0</v>
      </c>
      <c r="F19" s="18">
        <v>0</v>
      </c>
    </row>
    <row r="20" spans="1:6" ht="26.4">
      <c r="A20" s="33" t="s">
        <v>102</v>
      </c>
      <c r="B20" s="54">
        <v>45015</v>
      </c>
      <c r="C20" s="19">
        <f t="shared" ref="C20" si="13">SUM(D20:F20)</f>
        <v>991505</v>
      </c>
      <c r="D20" s="18">
        <v>991505</v>
      </c>
      <c r="E20" s="18">
        <v>0</v>
      </c>
      <c r="F20" s="18">
        <v>0</v>
      </c>
    </row>
    <row r="21" spans="1:6" ht="26.4">
      <c r="A21" s="33" t="s">
        <v>103</v>
      </c>
      <c r="B21" s="54">
        <v>45015</v>
      </c>
      <c r="C21" s="63">
        <f t="shared" ref="C21" si="14">SUM(D21:F21)</f>
        <v>-17938.410000000003</v>
      </c>
      <c r="D21" s="64">
        <v>-101617</v>
      </c>
      <c r="E21" s="18">
        <v>83678.59</v>
      </c>
      <c r="F21" s="18">
        <v>0</v>
      </c>
    </row>
    <row r="22" spans="1:6" ht="26.4">
      <c r="A22" s="33" t="s">
        <v>107</v>
      </c>
      <c r="B22" s="54">
        <v>45016</v>
      </c>
      <c r="C22" s="19">
        <f t="shared" ref="C22" si="15">SUM(D22:F22)</f>
        <v>24560</v>
      </c>
      <c r="D22" s="18">
        <v>24560</v>
      </c>
      <c r="E22" s="18">
        <v>0</v>
      </c>
      <c r="F22" s="18">
        <v>0</v>
      </c>
    </row>
    <row r="23" spans="1:6" ht="26.4">
      <c r="A23" s="33" t="s">
        <v>109</v>
      </c>
      <c r="B23" s="54">
        <v>45034</v>
      </c>
      <c r="C23" s="19">
        <f t="shared" ref="C23" si="16">SUM(D23:F23)</f>
        <v>42474.1</v>
      </c>
      <c r="D23" s="18">
        <v>42474.1</v>
      </c>
      <c r="E23" s="18">
        <v>0</v>
      </c>
      <c r="F23" s="18">
        <v>0</v>
      </c>
    </row>
    <row r="24" spans="1:6" ht="26.4">
      <c r="A24" s="33" t="s">
        <v>112</v>
      </c>
      <c r="B24" s="54">
        <v>45043</v>
      </c>
      <c r="C24" s="19">
        <f t="shared" ref="C24" si="17">SUM(D24:F24)</f>
        <v>135000</v>
      </c>
      <c r="D24" s="18">
        <v>135000</v>
      </c>
      <c r="E24" s="18">
        <v>0</v>
      </c>
      <c r="F2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3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9" t="s">
        <v>26</v>
      </c>
      <c r="B2" s="69" t="s">
        <v>25</v>
      </c>
      <c r="C2" s="70" t="s">
        <v>24</v>
      </c>
      <c r="D2" s="71" t="s">
        <v>28</v>
      </c>
      <c r="E2" s="72"/>
      <c r="F2" s="73"/>
    </row>
    <row r="3" spans="1:6" s="20" customFormat="1" ht="38.25" customHeight="1">
      <c r="A3" s="69"/>
      <c r="B3" s="69"/>
      <c r="C3" s="70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191101874.26000002</v>
      </c>
      <c r="D5" s="21">
        <f>SUM(D6:D100)</f>
        <v>180157977.67000002</v>
      </c>
      <c r="E5" s="21">
        <f>SUM(E6:E100)</f>
        <v>10809896.59</v>
      </c>
      <c r="F5" s="21">
        <f>SUM(F6:F100)</f>
        <v>134000</v>
      </c>
    </row>
    <row r="6" spans="1:6" s="17" customFormat="1" ht="26.4">
      <c r="A6" s="33" t="s">
        <v>54</v>
      </c>
      <c r="B6" s="54">
        <v>44916</v>
      </c>
      <c r="C6" s="19">
        <f t="shared" ref="C6:C7" si="0">SUM(D6:F6)</f>
        <v>184475000</v>
      </c>
      <c r="D6" s="18">
        <v>173675774</v>
      </c>
      <c r="E6" s="18">
        <v>10665226</v>
      </c>
      <c r="F6" s="18">
        <v>134000</v>
      </c>
    </row>
    <row r="7" spans="1:6" ht="26.4">
      <c r="A7" s="33" t="s">
        <v>56</v>
      </c>
      <c r="B7" s="54">
        <v>44929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59</v>
      </c>
      <c r="B8" s="54">
        <v>44936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6.4">
      <c r="A9" s="33" t="s">
        <v>61</v>
      </c>
      <c r="B9" s="54">
        <v>44943</v>
      </c>
      <c r="C9" s="19">
        <f t="shared" ref="C9" si="2">SUM(D9:F9)</f>
        <v>20009.400000000001</v>
      </c>
      <c r="D9" s="18">
        <v>20009.400000000001</v>
      </c>
      <c r="E9" s="18">
        <v>0</v>
      </c>
      <c r="F9" s="18">
        <v>0</v>
      </c>
    </row>
    <row r="10" spans="1:6" ht="26.4">
      <c r="A10" s="33" t="s">
        <v>62</v>
      </c>
      <c r="B10" s="54">
        <v>44949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63</v>
      </c>
      <c r="B11" s="54">
        <v>44949</v>
      </c>
      <c r="C11" s="19">
        <f t="shared" ref="C11" si="4">SUM(D11:F11)</f>
        <v>43768</v>
      </c>
      <c r="D11" s="18">
        <v>43768</v>
      </c>
      <c r="E11" s="18">
        <v>0</v>
      </c>
      <c r="F11" s="18">
        <v>0</v>
      </c>
    </row>
    <row r="12" spans="1:6" ht="26.4">
      <c r="A12" s="33" t="s">
        <v>68</v>
      </c>
      <c r="B12" s="54">
        <v>44952</v>
      </c>
      <c r="C12" s="19">
        <f t="shared" ref="C12" si="5">SUM(D12:F12)</f>
        <v>2639780</v>
      </c>
      <c r="D12" s="18">
        <v>2639780</v>
      </c>
      <c r="E12" s="18">
        <v>0</v>
      </c>
      <c r="F12" s="18">
        <v>0</v>
      </c>
    </row>
    <row r="13" spans="1:6" ht="26.4">
      <c r="A13" s="33" t="s">
        <v>69</v>
      </c>
      <c r="B13" s="54">
        <v>44952</v>
      </c>
      <c r="C13" s="19">
        <f t="shared" ref="C13" si="6">SUM(D13:F13)</f>
        <v>231568</v>
      </c>
      <c r="D13" s="18">
        <v>183000</v>
      </c>
      <c r="E13" s="18">
        <v>48568</v>
      </c>
      <c r="F13" s="18">
        <v>0</v>
      </c>
    </row>
    <row r="14" spans="1:6" ht="26.4">
      <c r="A14" s="33" t="s">
        <v>71</v>
      </c>
      <c r="B14" s="54">
        <v>44953</v>
      </c>
      <c r="C14" s="19">
        <f t="shared" ref="C14" si="7">SUM(D14:F14)</f>
        <v>47592</v>
      </c>
      <c r="D14" s="18">
        <v>47592</v>
      </c>
      <c r="E14" s="18">
        <v>0</v>
      </c>
      <c r="F14" s="18">
        <v>0</v>
      </c>
    </row>
    <row r="15" spans="1:6" ht="26.4">
      <c r="A15" s="33" t="s">
        <v>73</v>
      </c>
      <c r="B15" s="54">
        <v>44957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74</v>
      </c>
      <c r="B16" s="54">
        <v>44964</v>
      </c>
      <c r="C16" s="19">
        <f t="shared" ref="C16" si="9">SUM(D16:F16)</f>
        <v>13260.36</v>
      </c>
      <c r="D16" s="18">
        <v>13260.36</v>
      </c>
      <c r="E16" s="18">
        <v>0</v>
      </c>
      <c r="F16" s="18">
        <v>0</v>
      </c>
    </row>
    <row r="17" spans="1:6" ht="26.4">
      <c r="A17" s="33" t="s">
        <v>75</v>
      </c>
      <c r="B17" s="54">
        <v>44967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6.4">
      <c r="A18" s="33" t="s">
        <v>76</v>
      </c>
      <c r="B18" s="54">
        <v>44972</v>
      </c>
      <c r="C18" s="19">
        <f t="shared" ref="C18" si="11">SUM(D18:F18)</f>
        <v>213639</v>
      </c>
      <c r="D18" s="18">
        <v>213639</v>
      </c>
      <c r="E18" s="18">
        <v>0</v>
      </c>
      <c r="F18" s="18">
        <v>0</v>
      </c>
    </row>
    <row r="19" spans="1:6" ht="26.4">
      <c r="A19" s="33" t="s">
        <v>77</v>
      </c>
      <c r="B19" s="54">
        <v>44978</v>
      </c>
      <c r="C19" s="19">
        <f t="shared" ref="C19" si="12">SUM(D19:F19)</f>
        <v>31168</v>
      </c>
      <c r="D19" s="18">
        <v>31168</v>
      </c>
      <c r="E19" s="18">
        <v>0</v>
      </c>
      <c r="F19" s="18">
        <v>0</v>
      </c>
    </row>
    <row r="20" spans="1:6" ht="26.4">
      <c r="A20" s="33" t="s">
        <v>79</v>
      </c>
      <c r="B20" s="54">
        <v>44980</v>
      </c>
      <c r="C20" s="19">
        <f t="shared" ref="C20" si="13">SUM(D20:F20)</f>
        <v>696657.81</v>
      </c>
      <c r="D20" s="18">
        <v>696657.81</v>
      </c>
      <c r="E20" s="18">
        <v>0</v>
      </c>
      <c r="F20" s="18">
        <v>0</v>
      </c>
    </row>
    <row r="21" spans="1:6" ht="26.4">
      <c r="A21" s="33" t="s">
        <v>85</v>
      </c>
      <c r="B21" s="54">
        <v>44980</v>
      </c>
      <c r="C21" s="19">
        <f t="shared" ref="C21" si="14">SUM(D21:F21)</f>
        <v>12424</v>
      </c>
      <c r="D21" s="18">
        <v>0</v>
      </c>
      <c r="E21" s="18">
        <v>12424</v>
      </c>
      <c r="F21" s="18">
        <v>0</v>
      </c>
    </row>
    <row r="22" spans="1:6" ht="26.4">
      <c r="A22" s="33" t="s">
        <v>87</v>
      </c>
      <c r="B22" s="54">
        <v>44981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6.4">
      <c r="A23" s="33" t="s">
        <v>88</v>
      </c>
      <c r="B23" s="54">
        <v>44985</v>
      </c>
      <c r="C23" s="19">
        <f t="shared" ref="C23" si="16">SUM(D23:F23)</f>
        <v>218206</v>
      </c>
      <c r="D23" s="18">
        <v>218206</v>
      </c>
      <c r="E23" s="18">
        <v>0</v>
      </c>
      <c r="F23" s="18">
        <v>0</v>
      </c>
    </row>
    <row r="24" spans="1:6" ht="26.4">
      <c r="A24" s="33" t="s">
        <v>93</v>
      </c>
      <c r="B24" s="54">
        <v>44985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6.4">
      <c r="A25" s="33" t="s">
        <v>95</v>
      </c>
      <c r="B25" s="54">
        <v>44998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6.4">
      <c r="A26" s="33" t="s">
        <v>97</v>
      </c>
      <c r="B26" s="54">
        <v>45000</v>
      </c>
      <c r="C26" s="19">
        <f t="shared" ref="C26" si="19">SUM(D26:F26)</f>
        <v>47305</v>
      </c>
      <c r="D26" s="18">
        <v>47305</v>
      </c>
      <c r="E26" s="18">
        <v>0</v>
      </c>
      <c r="F26" s="18">
        <v>0</v>
      </c>
    </row>
    <row r="27" spans="1:6" ht="26.4">
      <c r="A27" s="33" t="s">
        <v>99</v>
      </c>
      <c r="B27" s="54">
        <v>45014</v>
      </c>
      <c r="C27" s="19">
        <f t="shared" ref="C27" si="20">SUM(D27:F27)</f>
        <v>235896</v>
      </c>
      <c r="D27" s="18">
        <v>235896</v>
      </c>
      <c r="E27" s="18">
        <v>0</v>
      </c>
      <c r="F27" s="18">
        <v>0</v>
      </c>
    </row>
    <row r="28" spans="1:6" ht="26.4">
      <c r="A28" s="33" t="s">
        <v>102</v>
      </c>
      <c r="B28" s="54">
        <v>45015</v>
      </c>
      <c r="C28" s="19">
        <f t="shared" ref="C28" si="21">SUM(D28:F28)</f>
        <v>991505</v>
      </c>
      <c r="D28" s="18">
        <v>991505</v>
      </c>
      <c r="E28" s="18">
        <v>0</v>
      </c>
      <c r="F28" s="18">
        <v>0</v>
      </c>
    </row>
    <row r="29" spans="1:6" ht="26.4">
      <c r="A29" s="33" t="s">
        <v>103</v>
      </c>
      <c r="B29" s="54">
        <v>45015</v>
      </c>
      <c r="C29" s="63">
        <f t="shared" ref="C29" si="22">SUM(D29:F29)</f>
        <v>-17938.410000000003</v>
      </c>
      <c r="D29" s="64">
        <v>-101617</v>
      </c>
      <c r="E29" s="18">
        <v>83678.59</v>
      </c>
      <c r="F29" s="18">
        <v>0</v>
      </c>
    </row>
    <row r="30" spans="1:6" ht="26.4">
      <c r="A30" s="33" t="s">
        <v>105</v>
      </c>
      <c r="B30" s="54">
        <v>45015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6.4">
      <c r="A31" s="33" t="s">
        <v>107</v>
      </c>
      <c r="B31" s="54">
        <v>45016</v>
      </c>
      <c r="C31" s="19">
        <f t="shared" ref="C31" si="24">SUM(D31:F31)</f>
        <v>24560</v>
      </c>
      <c r="D31" s="18">
        <v>24560</v>
      </c>
      <c r="E31" s="18">
        <v>0</v>
      </c>
      <c r="F31" s="18">
        <v>0</v>
      </c>
    </row>
    <row r="32" spans="1:6" ht="26.4">
      <c r="A32" s="33" t="s">
        <v>109</v>
      </c>
      <c r="B32" s="54">
        <v>45034</v>
      </c>
      <c r="C32" s="19">
        <f t="shared" ref="C32" si="25">SUM(D32:F32)</f>
        <v>42474.1</v>
      </c>
      <c r="D32" s="18">
        <v>42474.1</v>
      </c>
      <c r="E32" s="18">
        <v>0</v>
      </c>
      <c r="F32" s="18">
        <v>0</v>
      </c>
    </row>
    <row r="33" spans="1:6" ht="26.4">
      <c r="A33" s="33" t="s">
        <v>112</v>
      </c>
      <c r="B33" s="54">
        <v>45043</v>
      </c>
      <c r="C33" s="19">
        <f t="shared" ref="C33" si="26">SUM(D33:F33)</f>
        <v>1135000</v>
      </c>
      <c r="D33" s="18">
        <v>1135000</v>
      </c>
      <c r="E33" s="18">
        <v>0</v>
      </c>
      <c r="F33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K30"/>
  <sheetViews>
    <sheetView workbookViewId="0"/>
  </sheetViews>
  <sheetFormatPr defaultRowHeight="13.8"/>
  <cols>
    <col min="1" max="1" width="51.59765625" customWidth="1"/>
    <col min="2" max="2" width="20.59765625" customWidth="1"/>
    <col min="3" max="88" width="20.59765625" style="30" customWidth="1"/>
    <col min="89" max="89" width="21.59765625" customWidth="1"/>
  </cols>
  <sheetData>
    <row r="1" spans="1:89" ht="14.4">
      <c r="CK1" s="4" t="s">
        <v>8</v>
      </c>
    </row>
    <row r="2" spans="1:89" ht="120" customHeight="1">
      <c r="A2" s="3" t="s">
        <v>0</v>
      </c>
      <c r="B2" s="44" t="s">
        <v>57</v>
      </c>
      <c r="C2" s="51" t="s">
        <v>58</v>
      </c>
      <c r="D2" s="51" t="s">
        <v>60</v>
      </c>
      <c r="E2" s="51" t="s">
        <v>65</v>
      </c>
      <c r="F2" s="51" t="s">
        <v>66</v>
      </c>
      <c r="G2" s="51" t="s">
        <v>67</v>
      </c>
      <c r="H2" s="62" t="s">
        <v>64</v>
      </c>
      <c r="I2" s="51" t="s">
        <v>70</v>
      </c>
      <c r="J2" s="51" t="s">
        <v>72</v>
      </c>
      <c r="K2" s="51" t="s">
        <v>80</v>
      </c>
      <c r="L2" s="51" t="s">
        <v>81</v>
      </c>
      <c r="M2" s="51" t="s">
        <v>82</v>
      </c>
      <c r="N2" s="51" t="s">
        <v>83</v>
      </c>
      <c r="O2" s="51" t="s">
        <v>84</v>
      </c>
      <c r="P2" s="62" t="s">
        <v>78</v>
      </c>
      <c r="Q2" s="51" t="s">
        <v>86</v>
      </c>
      <c r="R2" s="51" t="s">
        <v>91</v>
      </c>
      <c r="S2" s="51" t="s">
        <v>92</v>
      </c>
      <c r="T2" s="51" t="s">
        <v>94</v>
      </c>
      <c r="U2" s="51" t="s">
        <v>96</v>
      </c>
      <c r="V2" s="51" t="s">
        <v>98</v>
      </c>
      <c r="W2" s="51" t="s">
        <v>100</v>
      </c>
      <c r="X2" s="62" t="s">
        <v>101</v>
      </c>
      <c r="Y2" s="51" t="s">
        <v>104</v>
      </c>
      <c r="Z2" s="51" t="s">
        <v>106</v>
      </c>
      <c r="AA2" s="51" t="s">
        <v>108</v>
      </c>
      <c r="AB2" s="51" t="s">
        <v>110</v>
      </c>
      <c r="AC2" s="62" t="s">
        <v>113</v>
      </c>
      <c r="AD2" s="60" t="s">
        <v>38</v>
      </c>
      <c r="AE2" s="60" t="s">
        <v>38</v>
      </c>
      <c r="AF2" s="60" t="s">
        <v>38</v>
      </c>
      <c r="AG2" s="60" t="s">
        <v>38</v>
      </c>
      <c r="AH2" s="60" t="s">
        <v>38</v>
      </c>
      <c r="AI2" s="60" t="s">
        <v>38</v>
      </c>
      <c r="AJ2" s="60" t="s">
        <v>38</v>
      </c>
      <c r="AK2" s="60" t="s">
        <v>38</v>
      </c>
      <c r="AL2" s="60" t="s">
        <v>38</v>
      </c>
      <c r="AM2" s="60" t="s">
        <v>38</v>
      </c>
      <c r="AN2" s="60" t="s">
        <v>38</v>
      </c>
      <c r="AO2" s="60" t="s">
        <v>38</v>
      </c>
      <c r="AP2" s="60" t="s">
        <v>38</v>
      </c>
      <c r="AQ2" s="60" t="s">
        <v>38</v>
      </c>
      <c r="AR2" s="60" t="s">
        <v>38</v>
      </c>
      <c r="AS2" s="60" t="s">
        <v>38</v>
      </c>
      <c r="AT2" s="60" t="s">
        <v>38</v>
      </c>
      <c r="AU2" s="60" t="s">
        <v>38</v>
      </c>
      <c r="AV2" s="60" t="s">
        <v>38</v>
      </c>
      <c r="AW2" s="60" t="s">
        <v>38</v>
      </c>
      <c r="AX2" s="60" t="s">
        <v>38</v>
      </c>
      <c r="AY2" s="60" t="s">
        <v>38</v>
      </c>
      <c r="AZ2" s="60" t="s">
        <v>38</v>
      </c>
      <c r="BA2" s="60" t="s">
        <v>38</v>
      </c>
      <c r="BB2" s="60" t="s">
        <v>38</v>
      </c>
      <c r="BC2" s="60" t="s">
        <v>38</v>
      </c>
      <c r="BD2" s="60" t="s">
        <v>38</v>
      </c>
      <c r="BE2" s="60" t="s">
        <v>38</v>
      </c>
      <c r="BF2" s="60" t="s">
        <v>38</v>
      </c>
      <c r="BG2" s="60" t="s">
        <v>38</v>
      </c>
      <c r="BH2" s="60" t="s">
        <v>38</v>
      </c>
      <c r="BI2" s="60" t="s">
        <v>38</v>
      </c>
      <c r="BJ2" s="60" t="s">
        <v>38</v>
      </c>
      <c r="BK2" s="60" t="s">
        <v>38</v>
      </c>
      <c r="BL2" s="60" t="s">
        <v>38</v>
      </c>
      <c r="BM2" s="60" t="s">
        <v>38</v>
      </c>
      <c r="BN2" s="60" t="s">
        <v>38</v>
      </c>
      <c r="BO2" s="60" t="s">
        <v>38</v>
      </c>
      <c r="BP2" s="60" t="s">
        <v>38</v>
      </c>
      <c r="BQ2" s="60" t="s">
        <v>38</v>
      </c>
      <c r="BR2" s="60" t="s">
        <v>38</v>
      </c>
      <c r="BS2" s="60" t="s">
        <v>38</v>
      </c>
      <c r="BT2" s="60" t="s">
        <v>38</v>
      </c>
      <c r="BU2" s="60" t="s">
        <v>38</v>
      </c>
      <c r="BV2" s="60" t="s">
        <v>38</v>
      </c>
      <c r="BW2" s="60" t="s">
        <v>38</v>
      </c>
      <c r="BX2" s="60" t="s">
        <v>38</v>
      </c>
      <c r="BY2" s="60" t="s">
        <v>38</v>
      </c>
      <c r="BZ2" s="60" t="s">
        <v>38</v>
      </c>
      <c r="CA2" s="60" t="s">
        <v>38</v>
      </c>
      <c r="CB2" s="60" t="s">
        <v>38</v>
      </c>
      <c r="CC2" s="60" t="s">
        <v>38</v>
      </c>
      <c r="CD2" s="60" t="s">
        <v>38</v>
      </c>
      <c r="CE2" s="60" t="s">
        <v>38</v>
      </c>
      <c r="CF2" s="60" t="s">
        <v>38</v>
      </c>
      <c r="CG2" s="60" t="s">
        <v>38</v>
      </c>
      <c r="CH2" s="60" t="s">
        <v>38</v>
      </c>
      <c r="CI2" s="60" t="s">
        <v>38</v>
      </c>
      <c r="CJ2" s="53" t="s">
        <v>38</v>
      </c>
      <c r="CK2" s="31" t="s">
        <v>111</v>
      </c>
    </row>
    <row r="3" spans="1:89" ht="18" customHeight="1">
      <c r="A3" s="2" t="s">
        <v>1</v>
      </c>
      <c r="B3" s="6">
        <f t="shared" ref="B3:C3" si="0">SUM(B5:B6)</f>
        <v>173100000</v>
      </c>
      <c r="C3" s="32">
        <f t="shared" si="0"/>
        <v>0</v>
      </c>
      <c r="D3" s="32">
        <f t="shared" ref="D3:F3" si="1">SUM(D5:D6)</f>
        <v>0</v>
      </c>
      <c r="E3" s="32">
        <f t="shared" si="1"/>
        <v>20009.400000000001</v>
      </c>
      <c r="F3" s="32">
        <f t="shared" si="1"/>
        <v>0</v>
      </c>
      <c r="G3" s="32">
        <f t="shared" ref="G3:I3" si="2">SUM(G5:G6)</f>
        <v>43768</v>
      </c>
      <c r="H3" s="32">
        <f t="shared" si="2"/>
        <v>2296680</v>
      </c>
      <c r="I3" s="32">
        <f t="shared" si="2"/>
        <v>231568</v>
      </c>
      <c r="J3" s="32">
        <f t="shared" ref="J3:K3" si="3">SUM(J5:J6)</f>
        <v>47592</v>
      </c>
      <c r="K3" s="32">
        <f t="shared" si="3"/>
        <v>0</v>
      </c>
      <c r="L3" s="32">
        <f t="shared" ref="L3:M3" si="4">SUM(L5:L6)</f>
        <v>13260.36</v>
      </c>
      <c r="M3" s="32">
        <f t="shared" si="4"/>
        <v>0</v>
      </c>
      <c r="N3" s="32">
        <f t="shared" ref="N3:P3" si="5">SUM(N5:N6)</f>
        <v>213639</v>
      </c>
      <c r="O3" s="32">
        <f t="shared" si="5"/>
        <v>31168</v>
      </c>
      <c r="P3" s="32">
        <f t="shared" si="5"/>
        <v>696657.80999999994</v>
      </c>
      <c r="Q3" s="32">
        <f t="shared" ref="Q3:S3" si="6">SUM(Q5:Q6)</f>
        <v>12424</v>
      </c>
      <c r="R3" s="32">
        <f t="shared" si="6"/>
        <v>0</v>
      </c>
      <c r="S3" s="32">
        <f t="shared" si="6"/>
        <v>218206</v>
      </c>
      <c r="T3" s="32">
        <f t="shared" ref="T3:V3" si="7">SUM(T5:T6)</f>
        <v>0</v>
      </c>
      <c r="U3" s="32">
        <f t="shared" si="7"/>
        <v>0</v>
      </c>
      <c r="V3" s="32">
        <f t="shared" si="7"/>
        <v>47305</v>
      </c>
      <c r="W3" s="32">
        <f t="shared" ref="W3:Z3" si="8">SUM(W5:W6)</f>
        <v>235896</v>
      </c>
      <c r="X3" s="32">
        <f t="shared" si="8"/>
        <v>991505</v>
      </c>
      <c r="Y3" s="65">
        <f t="shared" si="8"/>
        <v>-17938.41</v>
      </c>
      <c r="Z3" s="32">
        <f t="shared" si="8"/>
        <v>0</v>
      </c>
      <c r="AA3" s="32">
        <f t="shared" ref="AA3:AC3" si="9">SUM(AA5:AA6)</f>
        <v>24560</v>
      </c>
      <c r="AB3" s="32">
        <f t="shared" si="9"/>
        <v>42474.1</v>
      </c>
      <c r="AC3" s="32">
        <f t="shared" si="9"/>
        <v>135000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>
        <f>SUM(CK5:CK6)</f>
        <v>178383774.25999999</v>
      </c>
    </row>
    <row r="4" spans="1:8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</row>
    <row r="5" spans="1:89" ht="14.25" customHeight="1">
      <c r="A5" s="1" t="s">
        <v>12</v>
      </c>
      <c r="B5" s="5">
        <v>133645000</v>
      </c>
      <c r="C5" s="34">
        <v>0</v>
      </c>
      <c r="D5" s="34">
        <v>0</v>
      </c>
      <c r="E5" s="34">
        <v>20009.400000000001</v>
      </c>
      <c r="F5" s="34">
        <v>0</v>
      </c>
      <c r="G5" s="34">
        <v>43768</v>
      </c>
      <c r="H5" s="34">
        <v>2296680</v>
      </c>
      <c r="I5" s="34">
        <v>231568</v>
      </c>
      <c r="J5" s="34">
        <v>47592</v>
      </c>
      <c r="K5" s="34">
        <v>0</v>
      </c>
      <c r="L5" s="34">
        <v>13260.36</v>
      </c>
      <c r="M5" s="34">
        <v>0</v>
      </c>
      <c r="N5" s="34">
        <v>213639</v>
      </c>
      <c r="O5" s="34">
        <v>31168</v>
      </c>
      <c r="P5" s="34">
        <v>85055.7</v>
      </c>
      <c r="Q5" s="34">
        <v>12424</v>
      </c>
      <c r="R5" s="34">
        <v>0</v>
      </c>
      <c r="S5" s="34">
        <v>218206</v>
      </c>
      <c r="T5" s="34">
        <v>0</v>
      </c>
      <c r="U5" s="34">
        <v>0</v>
      </c>
      <c r="V5" s="34">
        <v>47305</v>
      </c>
      <c r="W5" s="34">
        <v>235896</v>
      </c>
      <c r="X5" s="34">
        <v>620692</v>
      </c>
      <c r="Y5" s="61">
        <v>-17938.41</v>
      </c>
      <c r="Z5" s="34">
        <v>0</v>
      </c>
      <c r="AA5" s="34">
        <v>24560</v>
      </c>
      <c r="AB5" s="34">
        <v>42474.1</v>
      </c>
      <c r="AC5" s="34">
        <v>135000</v>
      </c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>
        <f>SUM(B5:CJ5)</f>
        <v>137946359.15000001</v>
      </c>
    </row>
    <row r="6" spans="1:89" ht="14.25" customHeight="1">
      <c r="A6" s="1" t="s">
        <v>13</v>
      </c>
      <c r="B6" s="5">
        <v>39455000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611602.11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370813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>
        <f>SUM(B6:CJ6)</f>
        <v>40437415.109999999</v>
      </c>
    </row>
    <row r="7" spans="1:89" ht="18" customHeight="1" thickBot="1">
      <c r="A7" s="8" t="s">
        <v>2</v>
      </c>
      <c r="B7" s="9">
        <v>14342000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343100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700000</v>
      </c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>
        <f>SUM(B7:CJ7)</f>
        <v>15385100</v>
      </c>
    </row>
    <row r="8" spans="1:89" ht="27" customHeight="1" thickBot="1">
      <c r="A8" s="14" t="s">
        <v>3</v>
      </c>
      <c r="B8" s="15">
        <f t="shared" ref="B8:C8" si="10">SUM(B3,B7)</f>
        <v>187442000</v>
      </c>
      <c r="C8" s="36">
        <f t="shared" si="10"/>
        <v>0</v>
      </c>
      <c r="D8" s="36">
        <f t="shared" ref="D8:F8" si="11">SUM(D3,D7)</f>
        <v>0</v>
      </c>
      <c r="E8" s="36">
        <f t="shared" si="11"/>
        <v>20009.400000000001</v>
      </c>
      <c r="F8" s="36">
        <f t="shared" si="11"/>
        <v>0</v>
      </c>
      <c r="G8" s="36">
        <f t="shared" ref="G8:I8" si="12">SUM(G3,G7)</f>
        <v>43768</v>
      </c>
      <c r="H8" s="36">
        <f t="shared" si="12"/>
        <v>2639780</v>
      </c>
      <c r="I8" s="36">
        <f t="shared" si="12"/>
        <v>231568</v>
      </c>
      <c r="J8" s="36">
        <f t="shared" ref="J8:K8" si="13">SUM(J3,J7)</f>
        <v>47592</v>
      </c>
      <c r="K8" s="36">
        <f t="shared" si="13"/>
        <v>0</v>
      </c>
      <c r="L8" s="36">
        <f t="shared" ref="L8:M8" si="14">SUM(L3,L7)</f>
        <v>13260.36</v>
      </c>
      <c r="M8" s="36">
        <f t="shared" si="14"/>
        <v>0</v>
      </c>
      <c r="N8" s="36">
        <f t="shared" ref="N8:P8" si="15">SUM(N3,N7)</f>
        <v>213639</v>
      </c>
      <c r="O8" s="36">
        <f t="shared" si="15"/>
        <v>31168</v>
      </c>
      <c r="P8" s="36">
        <f t="shared" si="15"/>
        <v>696657.80999999994</v>
      </c>
      <c r="Q8" s="36">
        <f t="shared" ref="Q8:S8" si="16">SUM(Q3,Q7)</f>
        <v>12424</v>
      </c>
      <c r="R8" s="36">
        <f t="shared" si="16"/>
        <v>0</v>
      </c>
      <c r="S8" s="36">
        <f t="shared" si="16"/>
        <v>218206</v>
      </c>
      <c r="T8" s="36">
        <f t="shared" ref="T8:V8" si="17">SUM(T3,T7)</f>
        <v>0</v>
      </c>
      <c r="U8" s="36">
        <f t="shared" si="17"/>
        <v>0</v>
      </c>
      <c r="V8" s="36">
        <f t="shared" si="17"/>
        <v>47305</v>
      </c>
      <c r="W8" s="36">
        <f t="shared" ref="W8:Z8" si="18">SUM(W3,W7)</f>
        <v>235896</v>
      </c>
      <c r="X8" s="36">
        <f t="shared" si="18"/>
        <v>991505</v>
      </c>
      <c r="Y8" s="66">
        <f t="shared" si="18"/>
        <v>-17938.41</v>
      </c>
      <c r="Z8" s="36">
        <f t="shared" si="18"/>
        <v>0</v>
      </c>
      <c r="AA8" s="36">
        <f t="shared" ref="AA8:AC8" si="19">SUM(AA3,AA7)</f>
        <v>24560</v>
      </c>
      <c r="AB8" s="36">
        <f t="shared" si="19"/>
        <v>42474.1</v>
      </c>
      <c r="AC8" s="36">
        <f t="shared" si="19"/>
        <v>835000</v>
      </c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>
        <f>SUM(CK3,CK7)</f>
        <v>193768874.25999999</v>
      </c>
    </row>
    <row r="9" spans="1:89" ht="18" customHeight="1">
      <c r="A9" s="10" t="s">
        <v>4</v>
      </c>
      <c r="B9" s="11">
        <f t="shared" ref="B9:C9" si="20">SUM(B11:B12)</f>
        <v>184475000</v>
      </c>
      <c r="C9" s="37">
        <f t="shared" si="20"/>
        <v>0</v>
      </c>
      <c r="D9" s="37">
        <f t="shared" ref="D9" si="21">SUM(D11:D12)</f>
        <v>0</v>
      </c>
      <c r="E9" s="37">
        <f t="shared" ref="E9:F9" si="22">SUM(E11:E12)</f>
        <v>20009.400000000001</v>
      </c>
      <c r="F9" s="37">
        <f t="shared" si="22"/>
        <v>0</v>
      </c>
      <c r="G9" s="37">
        <f t="shared" ref="G9:I9" si="23">SUM(G11:G12)</f>
        <v>43768</v>
      </c>
      <c r="H9" s="37">
        <f t="shared" si="23"/>
        <v>2639780</v>
      </c>
      <c r="I9" s="37">
        <f t="shared" si="23"/>
        <v>231568</v>
      </c>
      <c r="J9" s="37">
        <f t="shared" ref="J9:K9" si="24">SUM(J11:J12)</f>
        <v>47592</v>
      </c>
      <c r="K9" s="37">
        <f t="shared" si="24"/>
        <v>0</v>
      </c>
      <c r="L9" s="37">
        <f t="shared" ref="L9:M9" si="25">SUM(L11:L12)</f>
        <v>13260.36</v>
      </c>
      <c r="M9" s="37">
        <f t="shared" si="25"/>
        <v>0</v>
      </c>
      <c r="N9" s="37">
        <f t="shared" ref="N9:P9" si="26">SUM(N11:N12)</f>
        <v>213639</v>
      </c>
      <c r="O9" s="37">
        <f t="shared" si="26"/>
        <v>31168</v>
      </c>
      <c r="P9" s="37">
        <f t="shared" si="26"/>
        <v>696657.80999999994</v>
      </c>
      <c r="Q9" s="37">
        <f t="shared" ref="Q9:S9" si="27">SUM(Q11:Q12)</f>
        <v>12424</v>
      </c>
      <c r="R9" s="37">
        <f t="shared" si="27"/>
        <v>0</v>
      </c>
      <c r="S9" s="37">
        <f t="shared" si="27"/>
        <v>218206</v>
      </c>
      <c r="T9" s="37">
        <f t="shared" ref="T9:V9" si="28">SUM(T11:T12)</f>
        <v>0</v>
      </c>
      <c r="U9" s="37">
        <f t="shared" si="28"/>
        <v>0</v>
      </c>
      <c r="V9" s="37">
        <f t="shared" si="28"/>
        <v>47305</v>
      </c>
      <c r="W9" s="37">
        <f t="shared" ref="W9:Z9" si="29">SUM(W11:W12)</f>
        <v>235896</v>
      </c>
      <c r="X9" s="37">
        <f t="shared" si="29"/>
        <v>991505</v>
      </c>
      <c r="Y9" s="67">
        <f t="shared" si="29"/>
        <v>-17938.41</v>
      </c>
      <c r="Z9" s="37">
        <f t="shared" si="29"/>
        <v>0</v>
      </c>
      <c r="AA9" s="37">
        <f t="shared" ref="AA9:AC9" si="30">SUM(AA11:AA12)</f>
        <v>24560</v>
      </c>
      <c r="AB9" s="37">
        <f t="shared" si="30"/>
        <v>42474.1</v>
      </c>
      <c r="AC9" s="37">
        <f t="shared" si="30"/>
        <v>1135000</v>
      </c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>
        <f>SUM(CK11:CK12)</f>
        <v>191101874.25999999</v>
      </c>
    </row>
    <row r="10" spans="1:8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</row>
    <row r="11" spans="1:89" ht="14.25" customHeight="1">
      <c r="A11" s="1" t="s">
        <v>14</v>
      </c>
      <c r="B11" s="5">
        <v>141165000</v>
      </c>
      <c r="C11" s="34">
        <v>0</v>
      </c>
      <c r="D11" s="61">
        <v>-125000</v>
      </c>
      <c r="E11" s="34">
        <v>20009.400000000001</v>
      </c>
      <c r="F11" s="34">
        <v>0</v>
      </c>
      <c r="G11" s="34">
        <v>43768</v>
      </c>
      <c r="H11" s="34">
        <v>2519680</v>
      </c>
      <c r="I11" s="34">
        <v>231568</v>
      </c>
      <c r="J11" s="34">
        <v>47592</v>
      </c>
      <c r="K11" s="34">
        <v>0</v>
      </c>
      <c r="L11" s="34">
        <v>13260.36</v>
      </c>
      <c r="M11" s="34">
        <v>0</v>
      </c>
      <c r="N11" s="34">
        <v>213639</v>
      </c>
      <c r="O11" s="34">
        <v>31168</v>
      </c>
      <c r="P11" s="34">
        <v>85055.7</v>
      </c>
      <c r="Q11" s="34">
        <v>12424</v>
      </c>
      <c r="R11" s="61">
        <v>-22000</v>
      </c>
      <c r="S11" s="34">
        <v>218206</v>
      </c>
      <c r="T11" s="34">
        <v>0</v>
      </c>
      <c r="U11" s="34">
        <v>0</v>
      </c>
      <c r="V11" s="34">
        <v>47305</v>
      </c>
      <c r="W11" s="34">
        <v>235896</v>
      </c>
      <c r="X11" s="34">
        <v>616505</v>
      </c>
      <c r="Y11" s="61">
        <v>-17938.41</v>
      </c>
      <c r="Z11" s="61">
        <v>-21000</v>
      </c>
      <c r="AA11" s="34">
        <v>24560</v>
      </c>
      <c r="AB11" s="34">
        <v>42474.1</v>
      </c>
      <c r="AC11" s="34">
        <v>830000</v>
      </c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>
        <f>SUM(B11:CJ11)</f>
        <v>146212172.15000001</v>
      </c>
    </row>
    <row r="12" spans="1:89" ht="14.25" customHeight="1">
      <c r="A12" s="1" t="s">
        <v>15</v>
      </c>
      <c r="B12" s="5">
        <v>43310000</v>
      </c>
      <c r="C12" s="34">
        <v>0</v>
      </c>
      <c r="D12" s="34">
        <v>125000</v>
      </c>
      <c r="E12" s="34">
        <v>0</v>
      </c>
      <c r="F12" s="34">
        <v>0</v>
      </c>
      <c r="G12" s="34">
        <v>0</v>
      </c>
      <c r="H12" s="34">
        <v>120100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611602.11</v>
      </c>
      <c r="Q12" s="34">
        <v>0</v>
      </c>
      <c r="R12" s="34">
        <v>22000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375000</v>
      </c>
      <c r="Y12" s="34">
        <v>0</v>
      </c>
      <c r="Z12" s="34">
        <v>21000</v>
      </c>
      <c r="AA12" s="34">
        <v>0</v>
      </c>
      <c r="AB12" s="34">
        <v>0</v>
      </c>
      <c r="AC12" s="34">
        <v>305000</v>
      </c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>
        <f>SUM(B12:CJ12)</f>
        <v>44889702.109999999</v>
      </c>
    </row>
    <row r="13" spans="1:89" ht="18" customHeight="1" thickBot="1">
      <c r="A13" s="8" t="s">
        <v>5</v>
      </c>
      <c r="B13" s="9">
        <v>2967000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68">
        <v>-300000</v>
      </c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>
        <f>SUM(B13:CJ13)</f>
        <v>2667000</v>
      </c>
    </row>
    <row r="14" spans="1:89" ht="27" customHeight="1" thickBot="1">
      <c r="A14" s="14" t="s">
        <v>3</v>
      </c>
      <c r="B14" s="15">
        <f t="shared" ref="B14:C14" si="31">SUM(B9,B13)</f>
        <v>187442000</v>
      </c>
      <c r="C14" s="36">
        <f t="shared" si="31"/>
        <v>0</v>
      </c>
      <c r="D14" s="36">
        <f t="shared" ref="D14:F14" si="32">SUM(D9,D13)</f>
        <v>0</v>
      </c>
      <c r="E14" s="36">
        <f t="shared" si="32"/>
        <v>20009.400000000001</v>
      </c>
      <c r="F14" s="36">
        <f t="shared" si="32"/>
        <v>0</v>
      </c>
      <c r="G14" s="36">
        <f t="shared" ref="G14:I14" si="33">SUM(G9,G13)</f>
        <v>43768</v>
      </c>
      <c r="H14" s="36">
        <f t="shared" si="33"/>
        <v>2639780</v>
      </c>
      <c r="I14" s="36">
        <f t="shared" si="33"/>
        <v>231568</v>
      </c>
      <c r="J14" s="36">
        <f t="shared" ref="J14:K14" si="34">SUM(J9,J13)</f>
        <v>47592</v>
      </c>
      <c r="K14" s="36">
        <f t="shared" si="34"/>
        <v>0</v>
      </c>
      <c r="L14" s="36">
        <f t="shared" ref="L14:M14" si="35">SUM(L9,L13)</f>
        <v>13260.36</v>
      </c>
      <c r="M14" s="36">
        <f t="shared" si="35"/>
        <v>0</v>
      </c>
      <c r="N14" s="36">
        <f t="shared" ref="N14:P14" si="36">SUM(N9,N13)</f>
        <v>213639</v>
      </c>
      <c r="O14" s="36">
        <f t="shared" si="36"/>
        <v>31168</v>
      </c>
      <c r="P14" s="36">
        <f t="shared" si="36"/>
        <v>696657.80999999994</v>
      </c>
      <c r="Q14" s="36">
        <f t="shared" ref="Q14:S14" si="37">SUM(Q9,Q13)</f>
        <v>12424</v>
      </c>
      <c r="R14" s="36">
        <f t="shared" si="37"/>
        <v>0</v>
      </c>
      <c r="S14" s="36">
        <f t="shared" si="37"/>
        <v>218206</v>
      </c>
      <c r="T14" s="36">
        <f t="shared" ref="T14:V14" si="38">SUM(T9,T13)</f>
        <v>0</v>
      </c>
      <c r="U14" s="36">
        <f t="shared" si="38"/>
        <v>0</v>
      </c>
      <c r="V14" s="36">
        <f t="shared" si="38"/>
        <v>47305</v>
      </c>
      <c r="W14" s="36">
        <f t="shared" ref="W14:Z14" si="39">SUM(W9,W13)</f>
        <v>235896</v>
      </c>
      <c r="X14" s="36">
        <f t="shared" si="39"/>
        <v>991505</v>
      </c>
      <c r="Y14" s="66">
        <f t="shared" si="39"/>
        <v>-17938.41</v>
      </c>
      <c r="Z14" s="36">
        <f t="shared" si="39"/>
        <v>0</v>
      </c>
      <c r="AA14" s="36">
        <f t="shared" ref="AA14:AC14" si="40">SUM(AA9,AA13)</f>
        <v>24560</v>
      </c>
      <c r="AB14" s="36">
        <f t="shared" si="40"/>
        <v>42474.1</v>
      </c>
      <c r="AC14" s="36">
        <f t="shared" si="40"/>
        <v>835000</v>
      </c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>
        <f>SUM(CK9,CK13)</f>
        <v>193768874.25999999</v>
      </c>
    </row>
    <row r="15" spans="1:89" ht="18" customHeight="1">
      <c r="A15" s="12" t="s">
        <v>11</v>
      </c>
      <c r="B15" s="13">
        <f t="shared" ref="B15:C15" si="41">+B3-B9</f>
        <v>-11375000</v>
      </c>
      <c r="C15" s="38">
        <f t="shared" si="41"/>
        <v>0</v>
      </c>
      <c r="D15" s="38">
        <f t="shared" ref="D15:F15" si="42">+D3-D9</f>
        <v>0</v>
      </c>
      <c r="E15" s="38">
        <f t="shared" si="42"/>
        <v>0</v>
      </c>
      <c r="F15" s="38">
        <f t="shared" si="42"/>
        <v>0</v>
      </c>
      <c r="G15" s="38">
        <f t="shared" ref="G15:I15" si="43">+G3-G9</f>
        <v>0</v>
      </c>
      <c r="H15" s="40">
        <f t="shared" si="43"/>
        <v>-343100</v>
      </c>
      <c r="I15" s="38">
        <f t="shared" si="43"/>
        <v>0</v>
      </c>
      <c r="J15" s="38">
        <f t="shared" ref="J15:K15" si="44">+J3-J9</f>
        <v>0</v>
      </c>
      <c r="K15" s="38">
        <f t="shared" si="44"/>
        <v>0</v>
      </c>
      <c r="L15" s="38">
        <f t="shared" ref="L15:M15" si="45">+L3-L9</f>
        <v>0</v>
      </c>
      <c r="M15" s="38">
        <f t="shared" si="45"/>
        <v>0</v>
      </c>
      <c r="N15" s="38">
        <f t="shared" ref="N15:P15" si="46">+N3-N9</f>
        <v>0</v>
      </c>
      <c r="O15" s="38">
        <f t="shared" si="46"/>
        <v>0</v>
      </c>
      <c r="P15" s="38">
        <f t="shared" si="46"/>
        <v>0</v>
      </c>
      <c r="Q15" s="38">
        <f t="shared" ref="Q15:S15" si="47">+Q3-Q9</f>
        <v>0</v>
      </c>
      <c r="R15" s="38">
        <f t="shared" si="47"/>
        <v>0</v>
      </c>
      <c r="S15" s="38">
        <f t="shared" si="47"/>
        <v>0</v>
      </c>
      <c r="T15" s="38">
        <f t="shared" ref="T15:V15" si="48">+T3-T9</f>
        <v>0</v>
      </c>
      <c r="U15" s="38">
        <f t="shared" si="48"/>
        <v>0</v>
      </c>
      <c r="V15" s="38">
        <f t="shared" si="48"/>
        <v>0</v>
      </c>
      <c r="W15" s="38">
        <f t="shared" ref="W15:Z15" si="49">+W3-W9</f>
        <v>0</v>
      </c>
      <c r="X15" s="38">
        <f t="shared" si="49"/>
        <v>0</v>
      </c>
      <c r="Y15" s="38">
        <f t="shared" si="49"/>
        <v>0</v>
      </c>
      <c r="Z15" s="38">
        <f t="shared" si="49"/>
        <v>0</v>
      </c>
      <c r="AA15" s="38">
        <f t="shared" ref="AA15:AC15" si="50">+AA3-AA9</f>
        <v>0</v>
      </c>
      <c r="AB15" s="38">
        <f t="shared" si="50"/>
        <v>0</v>
      </c>
      <c r="AC15" s="40">
        <f t="shared" si="50"/>
        <v>-1000000</v>
      </c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40">
        <f>+CK3-CK9</f>
        <v>-12718100</v>
      </c>
    </row>
    <row r="16" spans="1:8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</row>
    <row r="17" spans="1:89" ht="18" customHeight="1">
      <c r="A17" s="41" t="s">
        <v>6</v>
      </c>
      <c r="B17" s="42">
        <f t="shared" ref="B17:C17" si="51">SUM(B19:B20)</f>
        <v>1050000</v>
      </c>
      <c r="C17" s="43">
        <f t="shared" si="51"/>
        <v>0</v>
      </c>
      <c r="D17" s="43">
        <f t="shared" ref="D17" si="52">SUM(D19:D20)</f>
        <v>0</v>
      </c>
      <c r="E17" s="43">
        <f t="shared" ref="E17:F17" si="53">SUM(E19:E20)</f>
        <v>0</v>
      </c>
      <c r="F17" s="43">
        <f t="shared" si="53"/>
        <v>0</v>
      </c>
      <c r="G17" s="43">
        <f t="shared" ref="G17:I17" si="54">SUM(G19:G20)</f>
        <v>0</v>
      </c>
      <c r="H17" s="43">
        <f t="shared" si="54"/>
        <v>0</v>
      </c>
      <c r="I17" s="43">
        <f t="shared" si="54"/>
        <v>0</v>
      </c>
      <c r="J17" s="43">
        <f t="shared" ref="J17:K17" si="55">SUM(J19:J20)</f>
        <v>0</v>
      </c>
      <c r="K17" s="43">
        <f t="shared" si="55"/>
        <v>0</v>
      </c>
      <c r="L17" s="43">
        <f t="shared" ref="L17:M17" si="56">SUM(L19:L20)</f>
        <v>0</v>
      </c>
      <c r="M17" s="43">
        <f t="shared" si="56"/>
        <v>0</v>
      </c>
      <c r="N17" s="43">
        <f t="shared" ref="N17:P17" si="57">SUM(N19:N20)</f>
        <v>0</v>
      </c>
      <c r="O17" s="43">
        <f t="shared" si="57"/>
        <v>0</v>
      </c>
      <c r="P17" s="43">
        <f t="shared" si="57"/>
        <v>0</v>
      </c>
      <c r="Q17" s="43">
        <f t="shared" ref="Q17:S17" si="58">SUM(Q19:Q20)</f>
        <v>0</v>
      </c>
      <c r="R17" s="43">
        <f t="shared" si="58"/>
        <v>0</v>
      </c>
      <c r="S17" s="43">
        <f t="shared" si="58"/>
        <v>0</v>
      </c>
      <c r="T17" s="43">
        <f t="shared" ref="T17:V17" si="59">SUM(T19:T20)</f>
        <v>0</v>
      </c>
      <c r="U17" s="43">
        <f t="shared" si="59"/>
        <v>0</v>
      </c>
      <c r="V17" s="43">
        <f t="shared" si="59"/>
        <v>0</v>
      </c>
      <c r="W17" s="43">
        <f t="shared" ref="W17:Z17" si="60">SUM(W19:W20)</f>
        <v>0</v>
      </c>
      <c r="X17" s="43">
        <f t="shared" si="60"/>
        <v>0</v>
      </c>
      <c r="Y17" s="43">
        <f t="shared" si="60"/>
        <v>0</v>
      </c>
      <c r="Z17" s="43">
        <f t="shared" si="60"/>
        <v>0</v>
      </c>
      <c r="AA17" s="43">
        <f t="shared" ref="AA17:AC17" si="61">SUM(AA19:AA20)</f>
        <v>0</v>
      </c>
      <c r="AB17" s="43">
        <f t="shared" si="61"/>
        <v>0</v>
      </c>
      <c r="AC17" s="43">
        <f t="shared" si="61"/>
        <v>0</v>
      </c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>
        <f>SUM(CK19:CK20)</f>
        <v>1050000</v>
      </c>
    </row>
    <row r="18" spans="1:8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</row>
    <row r="19" spans="1:89" ht="23.4">
      <c r="A19" s="7" t="s">
        <v>35</v>
      </c>
      <c r="B19" s="5">
        <v>630000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>
        <f>SUM(B19:CJ19)</f>
        <v>630000</v>
      </c>
    </row>
    <row r="20" spans="1:89" ht="23.4">
      <c r="A20" s="7" t="s">
        <v>36</v>
      </c>
      <c r="B20" s="5">
        <v>420000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>
        <f>SUM(B20:CJ20)</f>
        <v>420000</v>
      </c>
    </row>
    <row r="21" spans="1:89" ht="18" customHeight="1">
      <c r="A21" s="41" t="s">
        <v>7</v>
      </c>
      <c r="B21" s="42">
        <f t="shared" ref="B21:C21" si="62">SUM(B23:B23)</f>
        <v>400000</v>
      </c>
      <c r="C21" s="43">
        <f t="shared" si="62"/>
        <v>0</v>
      </c>
      <c r="D21" s="43">
        <f t="shared" ref="D21:F21" si="63">SUM(D23:D23)</f>
        <v>0</v>
      </c>
      <c r="E21" s="43">
        <f t="shared" si="63"/>
        <v>0</v>
      </c>
      <c r="F21" s="43">
        <f t="shared" si="63"/>
        <v>0</v>
      </c>
      <c r="G21" s="43">
        <f t="shared" ref="G21:I21" si="64">SUM(G23:G23)</f>
        <v>0</v>
      </c>
      <c r="H21" s="43">
        <f t="shared" si="64"/>
        <v>0</v>
      </c>
      <c r="I21" s="43">
        <f t="shared" si="64"/>
        <v>0</v>
      </c>
      <c r="J21" s="43">
        <f t="shared" ref="J21:K21" si="65">SUM(J23:J23)</f>
        <v>0</v>
      </c>
      <c r="K21" s="43">
        <f t="shared" si="65"/>
        <v>0</v>
      </c>
      <c r="L21" s="43">
        <f t="shared" ref="L21:M21" si="66">SUM(L23:L23)</f>
        <v>0</v>
      </c>
      <c r="M21" s="43">
        <f t="shared" si="66"/>
        <v>0</v>
      </c>
      <c r="N21" s="43">
        <f t="shared" ref="N21:P21" si="67">SUM(N23:N23)</f>
        <v>0</v>
      </c>
      <c r="O21" s="43">
        <f t="shared" si="67"/>
        <v>0</v>
      </c>
      <c r="P21" s="43">
        <f t="shared" si="67"/>
        <v>0</v>
      </c>
      <c r="Q21" s="43">
        <f t="shared" ref="Q21:S21" si="68">SUM(Q23:Q23)</f>
        <v>0</v>
      </c>
      <c r="R21" s="43">
        <f t="shared" si="68"/>
        <v>0</v>
      </c>
      <c r="S21" s="43">
        <f t="shared" si="68"/>
        <v>0</v>
      </c>
      <c r="T21" s="43">
        <f t="shared" ref="T21:V21" si="69">SUM(T23:T23)</f>
        <v>0</v>
      </c>
      <c r="U21" s="43">
        <f t="shared" si="69"/>
        <v>0</v>
      </c>
      <c r="V21" s="43">
        <f t="shared" si="69"/>
        <v>0</v>
      </c>
      <c r="W21" s="43">
        <f t="shared" ref="W21:Z21" si="70">SUM(W23:W23)</f>
        <v>0</v>
      </c>
      <c r="X21" s="43">
        <f t="shared" si="70"/>
        <v>0</v>
      </c>
      <c r="Y21" s="43">
        <f t="shared" si="70"/>
        <v>0</v>
      </c>
      <c r="Z21" s="43">
        <f t="shared" si="70"/>
        <v>0</v>
      </c>
      <c r="AA21" s="43">
        <f t="shared" ref="AA21:AC21" si="71">SUM(AA23:AA23)</f>
        <v>0</v>
      </c>
      <c r="AB21" s="43">
        <f t="shared" si="71"/>
        <v>0</v>
      </c>
      <c r="AC21" s="43">
        <f t="shared" si="71"/>
        <v>0</v>
      </c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>
        <f>SUM(CK23:CK23)</f>
        <v>400000</v>
      </c>
    </row>
    <row r="22" spans="1:8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</row>
    <row r="23" spans="1:89" ht="23.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>
        <f>SUM(B23:CJ23)</f>
        <v>400000</v>
      </c>
    </row>
    <row r="26" spans="1:89">
      <c r="A26" s="29" t="s">
        <v>29</v>
      </c>
    </row>
    <row r="27" spans="1:89">
      <c r="A27" s="29" t="s">
        <v>33</v>
      </c>
    </row>
    <row r="28" spans="1:89">
      <c r="A28" s="29" t="s">
        <v>34</v>
      </c>
    </row>
    <row r="29" spans="1:89">
      <c r="A29" s="29" t="s">
        <v>30</v>
      </c>
    </row>
    <row r="30" spans="1:8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2023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69921875" defaultRowHeight="13.8"/>
  <cols>
    <col min="1" max="1" width="36.69921875" style="57" customWidth="1"/>
    <col min="2" max="2" width="16.69921875" style="57" customWidth="1"/>
    <col min="3" max="16384" width="8.69921875" style="57"/>
  </cols>
  <sheetData>
    <row r="3" spans="1:2" ht="22.2" customHeight="1">
      <c r="A3" s="55" t="s">
        <v>42</v>
      </c>
      <c r="B3" s="56">
        <f>ROUND('Budżet 2023 - Dochody'!$C$5,2)</f>
        <v>178383774.25999999</v>
      </c>
    </row>
    <row r="4" spans="1:2" ht="22.2" customHeight="1">
      <c r="A4" s="55" t="s">
        <v>43</v>
      </c>
      <c r="B4" s="56">
        <f>ROUND('Budżet 2023 - po zmianach'!$CK$3,2)</f>
        <v>178383774.25999999</v>
      </c>
    </row>
    <row r="5" spans="1:2" ht="18" customHeight="1">
      <c r="A5" s="58" t="s">
        <v>44</v>
      </c>
      <c r="B5" s="59" t="str">
        <f>IF((B3-B4)=0,"OK","Błąd!")</f>
        <v>OK</v>
      </c>
    </row>
    <row r="7" spans="1:2" ht="22.2" customHeight="1">
      <c r="A7" s="55" t="s">
        <v>45</v>
      </c>
      <c r="B7" s="56">
        <f>ROUND('Budżet 2023 - Wydatki'!$C$5,2)</f>
        <v>191101874.25999999</v>
      </c>
    </row>
    <row r="8" spans="1:2" ht="22.2" customHeight="1">
      <c r="A8" s="55" t="s">
        <v>46</v>
      </c>
      <c r="B8" s="56">
        <f>ROUND('Budżet 2023 - po zmianach'!$CK$9,2)</f>
        <v>191101874.25999999</v>
      </c>
    </row>
    <row r="9" spans="1:2" ht="18" customHeight="1">
      <c r="A9" s="58" t="s">
        <v>44</v>
      </c>
      <c r="B9" s="59" t="str">
        <f>IF((B7-B8)=0,"OK","Błąd!")</f>
        <v>OK</v>
      </c>
    </row>
    <row r="11" spans="1:2" ht="22.2" customHeight="1">
      <c r="A11" s="55" t="s">
        <v>47</v>
      </c>
      <c r="B11" s="56">
        <f>'Budżet 2023 - Dochody'!$E$5</f>
        <v>10809896.59</v>
      </c>
    </row>
    <row r="12" spans="1:2" ht="22.2" customHeight="1">
      <c r="A12" s="55" t="s">
        <v>48</v>
      </c>
      <c r="B12" s="56">
        <f>'Budżet 2023 - Wydatki'!$E$5</f>
        <v>10809896.59</v>
      </c>
    </row>
    <row r="13" spans="1:2" ht="18" customHeight="1">
      <c r="A13" s="58" t="s">
        <v>44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2023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2023 - Dochody</vt:lpstr>
      <vt:lpstr>Budżet 2023 - Wydatki</vt:lpstr>
      <vt:lpstr>Budżet 2023 -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2023 po zmianach</dc:title>
  <dc:subject>Budżet 2023</dc:subject>
  <dc:creator>p.szuba@strzelceopolskie.eu</dc:creator>
  <cp:keywords>Budżet 2023</cp:keywords>
  <dc:description>Budżet 2023 po zmianach</dc:description>
  <cp:lastModifiedBy>Piotr Szuba</cp:lastModifiedBy>
  <cp:lastPrinted>2023-01-08T12:18:07Z</cp:lastPrinted>
  <dcterms:created xsi:type="dcterms:W3CDTF">2010-01-23T12:25:49Z</dcterms:created>
  <dcterms:modified xsi:type="dcterms:W3CDTF">2023-05-06T09:55:20Z</dcterms:modified>
  <cp:category>Budżet 2023</cp:category>
</cp:coreProperties>
</file>