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4\"/>
    </mc:Choice>
  </mc:AlternateContent>
  <xr:revisionPtr revIDLastSave="0" documentId="13_ncr:1_{5768495A-9516-4E4C-A892-472D3D6915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21" i="1" l="1"/>
  <c r="AH17" i="1"/>
  <c r="AH9" i="1"/>
  <c r="AH14" i="1" s="1"/>
  <c r="AH3" i="1"/>
  <c r="AH15" i="1" s="1"/>
  <c r="C38" i="4"/>
  <c r="AG21" i="1"/>
  <c r="AG17" i="1"/>
  <c r="AG9" i="1"/>
  <c r="AG14" i="1" s="1"/>
  <c r="AG3" i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C27" i="3"/>
  <c r="AD21" i="1"/>
  <c r="AD17" i="1"/>
  <c r="AD15" i="1"/>
  <c r="AD9" i="1"/>
  <c r="AD14" i="1" s="1"/>
  <c r="AD8" i="1"/>
  <c r="AD3" i="1"/>
  <c r="C34" i="4"/>
  <c r="C26" i="3"/>
  <c r="AC21" i="1"/>
  <c r="AC17" i="1"/>
  <c r="AC9" i="1"/>
  <c r="AC14" i="1" s="1"/>
  <c r="AC3" i="1"/>
  <c r="C33" i="4"/>
  <c r="C25" i="3"/>
  <c r="AB21" i="1"/>
  <c r="AB17" i="1"/>
  <c r="AB9" i="1"/>
  <c r="AB14" i="1" s="1"/>
  <c r="AB8" i="1"/>
  <c r="AB3" i="1"/>
  <c r="C32" i="4"/>
  <c r="C24" i="3"/>
  <c r="AA21" i="1"/>
  <c r="AA17" i="1"/>
  <c r="AA9" i="1"/>
  <c r="AA14" i="1" s="1"/>
  <c r="AA3" i="1"/>
  <c r="AA15" i="1" s="1"/>
  <c r="C31" i="4"/>
  <c r="C23" i="3"/>
  <c r="Z21" i="1"/>
  <c r="Z17" i="1"/>
  <c r="Z9" i="1"/>
  <c r="Z14" i="1" s="1"/>
  <c r="Z3" i="1"/>
  <c r="Z15" i="1" s="1"/>
  <c r="C30" i="4"/>
  <c r="C22" i="3"/>
  <c r="Y21" i="1"/>
  <c r="Y17" i="1"/>
  <c r="Y9" i="1"/>
  <c r="Y14" i="1" s="1"/>
  <c r="Y3" i="1"/>
  <c r="Y15" i="1" s="1"/>
  <c r="C29" i="4"/>
  <c r="X21" i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14" i="1"/>
  <c r="V9" i="1"/>
  <c r="V3" i="1"/>
  <c r="V15" i="1" s="1"/>
  <c r="C26" i="4"/>
  <c r="C19" i="3"/>
  <c r="U21" i="1"/>
  <c r="U17" i="1"/>
  <c r="U9" i="1"/>
  <c r="U15" i="1" s="1"/>
  <c r="U8" i="1"/>
  <c r="U3" i="1"/>
  <c r="C25" i="4"/>
  <c r="T21" i="1"/>
  <c r="T17" i="1"/>
  <c r="T9" i="1"/>
  <c r="T15" i="1" s="1"/>
  <c r="T8" i="1"/>
  <c r="T3" i="1"/>
  <c r="C24" i="4"/>
  <c r="C18" i="3"/>
  <c r="S21" i="1"/>
  <c r="S17" i="1"/>
  <c r="S14" i="1"/>
  <c r="S9" i="1"/>
  <c r="S3" i="1"/>
  <c r="S15" i="1" s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AH8" i="1" l="1"/>
  <c r="AG15" i="1"/>
  <c r="AG8" i="1"/>
  <c r="AF15" i="1"/>
  <c r="AE15" i="1"/>
  <c r="AC15" i="1"/>
  <c r="AC8" i="1"/>
  <c r="AB15" i="1"/>
  <c r="AA8" i="1"/>
  <c r="Z8" i="1"/>
  <c r="Y8" i="1"/>
  <c r="X15" i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<sst xmlns="http://schemas.openxmlformats.org/spreadsheetml/2006/main" count="239" uniqueCount="124">
  <si>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</si>
  <si>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</si>
  <si>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</si>
  <si>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</si>
  <si>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</si>
  <si>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</si>
  <si>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</si>
  <si>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</si>
  <si>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</si>
  <si>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</si>
  <si>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</si>
  <si>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</si>
  <si>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</si>
  <si>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</si>
  <si>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</si>
  <si>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</si>
  <si>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</si>
  <si>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</si>
  <si>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</si>
  <si>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</si>
  <si>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</si>
  <si>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</si>
  <si>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</si>
  <si>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</si>
  <si>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</si>
  <si>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</si>
  <si>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</si>
  <si>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</si>
  <si>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</si>
  <si>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</si>
  <si>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</si>
  <si>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</si>
  <si>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</si>
  <si>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</si>
  <si>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</si>
  <si>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</si>
  <si>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</si>
  <si>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Tel. +48 77 404 93 30 | Fax +48 77 461 44 22 | Tel. kom. +48 605 724 654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</si>
  <si>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</si>
  <si>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</si>
  <si>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</si>
  <si>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</si>
  <si>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</si>
  <si>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</si>
  <si>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</si>
  <si>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FACEBOOK: https://www.facebook.com/szuba76 | LINKEDIN: https://www.linkedin.com/in/szuba76</t>
  </si>
  <si>
    <t>X (TWITTER): https://twitter.com/piotr_szuba | INSTAGRAM: https://www.instagram.com/szuba76</t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</si>
  <si>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</si>
  <si>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</si>
  <si>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</si>
  <si>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t>Piotr Szuba, Joanna Smyła</t>
  </si>
  <si>
    <t>p.szuba@strzelceopolskie.eu, j.smyla@strzelceopolskie.eu</t>
  </si>
  <si>
    <t>Skarbnik Gminy, Zastępca Skarbnika Gminy</t>
  </si>
  <si>
    <t>#b24 #budzetso2024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</si>
  <si>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</si>
  <si>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</si>
  <si>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</si>
  <si>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</si>
  <si>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</si>
  <si>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</si>
  <si>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</si>
  <si>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</si>
  <si>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</si>
  <si>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</si>
  <si>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</si>
  <si>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</si>
  <si>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</si>
  <si>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</si>
  <si>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</si>
  <si>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</si>
  <si>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</si>
  <si>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</si>
  <si>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</si>
  <si>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</si>
  <si>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</si>
  <si>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</si>
  <si>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</si>
  <si>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</si>
  <si>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</si>
  <si>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</si>
  <si>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</si>
  <si>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</si>
  <si>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</si>
  <si>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</si>
  <si>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</si>
  <si>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</si>
  <si>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</si>
  <si>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</si>
  <si>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</si>
  <si>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</si>
  <si>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</si>
  <si>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</si>
  <si>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</si>
  <si>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</si>
  <si>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</si>
  <si>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</si>
  <si>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</si>
  <si>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</si>
  <si>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</si>
  <si>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</si>
  <si>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</si>
  <si>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</si>
  <si>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</si>
  <si>
    <t>Zarządzenie
Nr 88/2024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</si>
  <si>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4.04.2024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WYS:20240418
UPO:20240418</t>
    </r>
  </si>
  <si>
    <t>Zarządzenie
Nr 89/2024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</si>
  <si>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/2024
BSO
z dnia 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WYS:20240419
UPO:20240419</t>
    </r>
  </si>
  <si>
    <t>Zarządzenie
Nr 90/2024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</si>
  <si>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/2024
BSO
z dnia 9.04.2024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WYS:20240422
UPO:20240422</t>
    </r>
  </si>
  <si>
    <t>Zarządzenie
Nr 98/2024</t>
  </si>
  <si>
    <t>Zarządzenie
Nr 109/2024</t>
  </si>
  <si>
    <t>Zarządzenie
Nr 111/2024</t>
  </si>
  <si>
    <r>
      <t xml:space="preserve">URMSO
Nr LXXXI/660/2024
z dnia
29.04.2024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</si>
  <si>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98</t>
    </r>
    <r>
      <rPr>
        <b/>
        <sz val="11"/>
        <color indexed="8"/>
        <rFont val="Czcionka tekstu podstawowego"/>
        <charset val="238"/>
      </rPr>
      <t xml:space="preserve">/2024
BSO
z dnia 15.04.2024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WYS:20240428
UPO:20240428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</si>
  <si>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/2024
BSO
z dnia 23.04.2024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WYS:20240430
UPO:20240430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</si>
  <si>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25.04.2024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</si>
  <si>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112/2024</t>
  </si>
  <si>
    <t>Zarządzenie
Nr 113/2024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</si>
  <si>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</si>
  <si>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30.04.2024 r.</t>
    </r>
  </si>
  <si>
    <t>Zarządzenie
Nr 114/2024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</si>
  <si>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</si>
  <si>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</si>
  <si>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WYS:20240507
UPO:20240507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</si>
</sst>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47</v>
      </c>
    </row>
    <row r="9" spans="2:4">
      <c r="B9" s="51" t="s">
        <v>48</v>
      </c>
    </row>
    <row r="10" spans="2:4">
      <c r="B10" s="51" t="s">
        <v>49</v>
      </c>
    </row>
    <row r="13" spans="2:4">
      <c r="B13" s="48" t="s">
        <v>16</v>
      </c>
      <c r="C13" s="48"/>
      <c r="D13" s="49" t="s">
        <v>50</v>
      </c>
    </row>
    <row r="14" spans="2:4">
      <c r="B14" s="48"/>
      <c r="C14" s="48"/>
      <c r="D14" s="58" t="s">
        <v>51</v>
      </c>
    </row>
    <row r="15" spans="2:4">
      <c r="B15" s="48"/>
      <c r="C15" s="48"/>
      <c r="D15" s="49" t="s">
        <v>52</v>
      </c>
    </row>
    <row r="16" spans="2:4">
      <c r="B16" s="48"/>
      <c r="C16" s="48"/>
      <c r="D16" s="48"/>
    </row>
    <row r="17" spans="2:4">
      <c r="B17" s="48"/>
      <c r="C17" s="48"/>
      <c r="D17" s="49" t="s">
        <v>37</v>
      </c>
    </row>
    <row r="19" spans="2:4">
      <c r="D19" s="49" t="s">
        <v>45</v>
      </c>
    </row>
    <row r="20" spans="2:4">
      <c r="D20" s="49" t="s">
        <v>46</v>
      </c>
    </row>
    <row r="22" spans="2:4">
      <c r="D22" s="48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9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54</v>
      </c>
    </row>
    <row r="2" spans="1:6" s="20" customFormat="1" ht="25.5" customHeight="1">
      <c r="A2" s="63" t="s">
        <v>25</v>
      </c>
      <c r="B2" s="63" t="s">
        <v>24</v>
      </c>
      <c r="C2" s="64" t="s">
        <v>23</v>
      </c>
      <c r="D2" s="65" t="s">
        <v>27</v>
      </c>
      <c r="E2" s="66"/>
      <c r="F2" s="67"/>
    </row>
    <row r="3" spans="1:6" s="20" customFormat="1" ht="38.25" customHeight="1">
      <c r="A3" s="63"/>
      <c r="B3" s="63"/>
      <c r="C3" s="64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221526552.80999994</v>
      </c>
      <c r="D5" s="21">
        <f>SUM(D6:D200)</f>
        <v>206940038.40999997</v>
      </c>
      <c r="E5" s="21">
        <f>SUM(E6:E200)</f>
        <v>14504302.399999999</v>
      </c>
      <c r="F5" s="21">
        <f>SUM(F6:F200)</f>
        <v>82212</v>
      </c>
    </row>
    <row r="6" spans="1:6" s="17" customFormat="1" ht="25.5">
      <c r="A6" s="33" t="s">
        <v>55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61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66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68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70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73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75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77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80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83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85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87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93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97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99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101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  <row r="22" spans="1:6" ht="25.5">
      <c r="A22" s="33" t="s">
        <v>105</v>
      </c>
      <c r="B22" s="52">
        <v>45387</v>
      </c>
      <c r="C22" s="19">
        <f t="shared" ref="C22" si="15">SUM(D22:F22)</f>
        <v>227000</v>
      </c>
      <c r="D22" s="18">
        <v>0</v>
      </c>
      <c r="E22" s="18">
        <v>227000</v>
      </c>
      <c r="F22" s="18">
        <v>0</v>
      </c>
    </row>
    <row r="23" spans="1:6" ht="25.5">
      <c r="A23" s="33" t="s">
        <v>107</v>
      </c>
      <c r="B23" s="52">
        <v>45391</v>
      </c>
      <c r="C23" s="19">
        <f t="shared" ref="C23" si="16">SUM(D23:F23)</f>
        <v>48524.98</v>
      </c>
      <c r="D23" s="18">
        <v>48524.98</v>
      </c>
      <c r="E23" s="18">
        <v>0</v>
      </c>
      <c r="F23" s="18">
        <v>0</v>
      </c>
    </row>
    <row r="24" spans="1:6" ht="25.5">
      <c r="A24" s="33" t="s">
        <v>109</v>
      </c>
      <c r="B24" s="52">
        <v>45397</v>
      </c>
      <c r="C24" s="19">
        <f t="shared" ref="C24" si="17">SUM(D24:F24)</f>
        <v>264658</v>
      </c>
      <c r="D24" s="18">
        <v>0</v>
      </c>
      <c r="E24" s="18">
        <v>264658</v>
      </c>
      <c r="F24" s="18">
        <v>0</v>
      </c>
    </row>
    <row r="25" spans="1:6" ht="25.5">
      <c r="A25" s="33" t="s">
        <v>110</v>
      </c>
      <c r="B25" s="52">
        <v>45405</v>
      </c>
      <c r="C25" s="19">
        <f t="shared" ref="C25" si="18">SUM(D25:F25)</f>
        <v>4000</v>
      </c>
      <c r="D25" s="18">
        <v>4000</v>
      </c>
      <c r="E25" s="18">
        <v>0</v>
      </c>
      <c r="F25" s="18">
        <v>0</v>
      </c>
    </row>
    <row r="26" spans="1:6" ht="25.5">
      <c r="A26" s="33" t="s">
        <v>111</v>
      </c>
      <c r="B26" s="52">
        <v>45407</v>
      </c>
      <c r="C26" s="19">
        <f t="shared" ref="C26" si="19">SUM(D26:F26)</f>
        <v>948532.03</v>
      </c>
      <c r="D26" s="18">
        <v>0</v>
      </c>
      <c r="E26" s="18">
        <v>948532.03</v>
      </c>
      <c r="F26" s="18">
        <v>0</v>
      </c>
    </row>
    <row r="27" spans="1:6" ht="25.5">
      <c r="A27" s="33" t="s">
        <v>116</v>
      </c>
      <c r="B27" s="52">
        <v>45412</v>
      </c>
      <c r="C27" s="19">
        <f t="shared" ref="C27" si="20">SUM(D27:F27)</f>
        <v>10272000</v>
      </c>
      <c r="D27" s="18">
        <v>10272000</v>
      </c>
      <c r="E27" s="18">
        <v>0</v>
      </c>
      <c r="F27" s="18">
        <v>0</v>
      </c>
    </row>
    <row r="28" spans="1:6" ht="25.5">
      <c r="A28" s="33" t="s">
        <v>117</v>
      </c>
      <c r="B28" s="52">
        <v>45412</v>
      </c>
      <c r="C28" s="19">
        <f t="shared" ref="C28" si="21">SUM(D28:F28)</f>
        <v>204250.38</v>
      </c>
      <c r="D28" s="18">
        <v>204250.38</v>
      </c>
      <c r="E28" s="18">
        <v>0</v>
      </c>
      <c r="F28" s="18">
        <v>0</v>
      </c>
    </row>
    <row r="29" spans="1:6" ht="25.5">
      <c r="A29" s="33" t="s">
        <v>120</v>
      </c>
      <c r="B29" s="52">
        <v>45412</v>
      </c>
      <c r="C29" s="19">
        <f t="shared" ref="C29" si="22">SUM(D29:F29)</f>
        <v>1281088.2</v>
      </c>
      <c r="D29" s="18">
        <v>85400</v>
      </c>
      <c r="E29" s="18">
        <v>1195688.2</v>
      </c>
      <c r="F2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8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56</v>
      </c>
    </row>
    <row r="2" spans="1:6" s="20" customFormat="1" ht="25.5" customHeight="1">
      <c r="A2" s="63" t="s">
        <v>25</v>
      </c>
      <c r="B2" s="63" t="s">
        <v>24</v>
      </c>
      <c r="C2" s="64" t="s">
        <v>23</v>
      </c>
      <c r="D2" s="65" t="s">
        <v>27</v>
      </c>
      <c r="E2" s="66"/>
      <c r="F2" s="67"/>
    </row>
    <row r="3" spans="1:6" s="20" customFormat="1" ht="38.25" customHeight="1">
      <c r="A3" s="63"/>
      <c r="B3" s="63"/>
      <c r="C3" s="64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239902616.80999994</v>
      </c>
      <c r="D5" s="21">
        <f>SUM(D6:D200)</f>
        <v>225238314.40999997</v>
      </c>
      <c r="E5" s="21">
        <f>SUM(E6:E200)</f>
        <v>14504302.399999999</v>
      </c>
      <c r="F5" s="21">
        <f>SUM(F6:F200)</f>
        <v>160000</v>
      </c>
    </row>
    <row r="6" spans="1:6" s="17" customFormat="1" ht="25.5">
      <c r="A6" s="33" t="s">
        <v>55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60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61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63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66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68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70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71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73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75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77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79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80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83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85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87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89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91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93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95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97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99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101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  <row r="29" spans="1:6" ht="25.5">
      <c r="A29" s="33" t="s">
        <v>103</v>
      </c>
      <c r="B29" s="52">
        <v>45386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105</v>
      </c>
      <c r="B30" s="52">
        <v>45387</v>
      </c>
      <c r="C30" s="19">
        <f t="shared" ref="C30" si="23">SUM(D30:F30)</f>
        <v>227000</v>
      </c>
      <c r="D30" s="18">
        <v>0</v>
      </c>
      <c r="E30" s="18">
        <v>227000</v>
      </c>
      <c r="F30" s="18">
        <v>0</v>
      </c>
    </row>
    <row r="31" spans="1:6" ht="25.5">
      <c r="A31" s="33" t="s">
        <v>107</v>
      </c>
      <c r="B31" s="52">
        <v>45391</v>
      </c>
      <c r="C31" s="19">
        <f t="shared" ref="C31" si="24">SUM(D31:F31)</f>
        <v>48524.98</v>
      </c>
      <c r="D31" s="18">
        <v>48524.98</v>
      </c>
      <c r="E31" s="18">
        <v>0</v>
      </c>
      <c r="F31" s="18">
        <v>0</v>
      </c>
    </row>
    <row r="32" spans="1:6" ht="25.5">
      <c r="A32" s="33" t="s">
        <v>109</v>
      </c>
      <c r="B32" s="52">
        <v>45397</v>
      </c>
      <c r="C32" s="19">
        <f t="shared" ref="C32" si="25">SUM(D32:F32)</f>
        <v>264658</v>
      </c>
      <c r="D32" s="18">
        <v>0</v>
      </c>
      <c r="E32" s="18">
        <v>264658</v>
      </c>
      <c r="F32" s="18">
        <v>0</v>
      </c>
    </row>
    <row r="33" spans="1:6" ht="25.5">
      <c r="A33" s="33" t="s">
        <v>110</v>
      </c>
      <c r="B33" s="52">
        <v>45405</v>
      </c>
      <c r="C33" s="19">
        <f t="shared" ref="C33" si="26">SUM(D33:F33)</f>
        <v>4000</v>
      </c>
      <c r="D33" s="18">
        <v>4000</v>
      </c>
      <c r="E33" s="18">
        <v>0</v>
      </c>
      <c r="F33" s="18">
        <v>0</v>
      </c>
    </row>
    <row r="34" spans="1:6" ht="25.5">
      <c r="A34" s="33" t="s">
        <v>111</v>
      </c>
      <c r="B34" s="52">
        <v>45407</v>
      </c>
      <c r="C34" s="19">
        <f t="shared" ref="C34" si="27">SUM(D34:F34)</f>
        <v>948532.03</v>
      </c>
      <c r="D34" s="18">
        <v>0</v>
      </c>
      <c r="E34" s="18">
        <v>948532.03</v>
      </c>
      <c r="F34" s="18">
        <v>0</v>
      </c>
    </row>
    <row r="35" spans="1:6" ht="25.5">
      <c r="A35" s="33" t="s">
        <v>116</v>
      </c>
      <c r="B35" s="52">
        <v>45412</v>
      </c>
      <c r="C35" s="19">
        <f t="shared" ref="C35" si="28">SUM(D35:F35)</f>
        <v>11092000</v>
      </c>
      <c r="D35" s="18">
        <v>11092000</v>
      </c>
      <c r="E35" s="18">
        <v>0</v>
      </c>
      <c r="F35" s="18">
        <v>0</v>
      </c>
    </row>
    <row r="36" spans="1:6" ht="25.5">
      <c r="A36" s="33" t="s">
        <v>117</v>
      </c>
      <c r="B36" s="52">
        <v>45412</v>
      </c>
      <c r="C36" s="19">
        <f t="shared" ref="C36" si="29">SUM(D36:F36)</f>
        <v>204250.38</v>
      </c>
      <c r="D36" s="18">
        <v>204250.38</v>
      </c>
      <c r="E36" s="18">
        <v>0</v>
      </c>
      <c r="F36" s="18">
        <v>0</v>
      </c>
    </row>
    <row r="37" spans="1:6" ht="25.5">
      <c r="A37" s="33" t="s">
        <v>120</v>
      </c>
      <c r="B37" s="52">
        <v>45412</v>
      </c>
      <c r="C37" s="19">
        <f t="shared" ref="C37" si="30">SUM(D37:F37)</f>
        <v>1281088.2</v>
      </c>
      <c r="D37" s="18">
        <v>85400</v>
      </c>
      <c r="E37" s="18">
        <v>1195688.2</v>
      </c>
      <c r="F37" s="18">
        <v>0</v>
      </c>
    </row>
    <row r="38" spans="1:6" ht="25.5">
      <c r="A38" s="33" t="s">
        <v>122</v>
      </c>
      <c r="B38" s="52">
        <v>45412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workbookViewId="0"/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59</v>
      </c>
      <c r="C2" s="50" t="s">
        <v>58</v>
      </c>
      <c r="D2" s="50" t="s">
        <v>62</v>
      </c>
      <c r="E2" s="50" t="s">
        <v>65</v>
      </c>
      <c r="F2" s="50" t="s">
        <v>67</v>
      </c>
      <c r="G2" s="50" t="s">
        <v>69</v>
      </c>
      <c r="H2" s="61" t="s">
        <v>64</v>
      </c>
      <c r="I2" s="50" t="s">
        <v>72</v>
      </c>
      <c r="J2" s="50" t="s">
        <v>74</v>
      </c>
      <c r="K2" s="50" t="s">
        <v>76</v>
      </c>
      <c r="L2" s="50" t="s">
        <v>78</v>
      </c>
      <c r="M2" s="50" t="s">
        <v>81</v>
      </c>
      <c r="N2" s="50" t="s">
        <v>82</v>
      </c>
      <c r="O2" s="61" t="s">
        <v>84</v>
      </c>
      <c r="P2" s="50" t="s">
        <v>86</v>
      </c>
      <c r="Q2" s="50" t="s">
        <v>88</v>
      </c>
      <c r="R2" s="50" t="s">
        <v>90</v>
      </c>
      <c r="S2" s="50" t="s">
        <v>92</v>
      </c>
      <c r="T2" s="50" t="s">
        <v>94</v>
      </c>
      <c r="U2" s="50" t="s">
        <v>96</v>
      </c>
      <c r="V2" s="50" t="s">
        <v>98</v>
      </c>
      <c r="W2" s="61" t="s">
        <v>100</v>
      </c>
      <c r="X2" s="50" t="s">
        <v>102</v>
      </c>
      <c r="Y2" s="50" t="s">
        <v>104</v>
      </c>
      <c r="Z2" s="50" t="s">
        <v>106</v>
      </c>
      <c r="AA2" s="50" t="s">
        <v>108</v>
      </c>
      <c r="AB2" s="50" t="s">
        <v>113</v>
      </c>
      <c r="AC2" s="50" t="s">
        <v>114</v>
      </c>
      <c r="AD2" s="50" t="s">
        <v>115</v>
      </c>
      <c r="AE2" s="61" t="s">
        <v>112</v>
      </c>
      <c r="AF2" s="50" t="s">
        <v>118</v>
      </c>
      <c r="AG2" s="50" t="s">
        <v>121</v>
      </c>
      <c r="AH2" s="50" t="s">
        <v>123</v>
      </c>
      <c r="AI2" s="59" t="s">
        <v>57</v>
      </c>
      <c r="AJ2" s="59" t="s">
        <v>57</v>
      </c>
      <c r="AK2" s="59" t="s">
        <v>57</v>
      </c>
      <c r="AL2" s="59" t="s">
        <v>57</v>
      </c>
      <c r="AM2" s="59" t="s">
        <v>57</v>
      </c>
      <c r="AN2" s="59" t="s">
        <v>57</v>
      </c>
      <c r="AO2" s="59" t="s">
        <v>57</v>
      </c>
      <c r="AP2" s="59" t="s">
        <v>57</v>
      </c>
      <c r="AQ2" s="59" t="s">
        <v>57</v>
      </c>
      <c r="AR2" s="59" t="s">
        <v>57</v>
      </c>
      <c r="AS2" s="59" t="s">
        <v>57</v>
      </c>
      <c r="AT2" s="59" t="s">
        <v>57</v>
      </c>
      <c r="AU2" s="59" t="s">
        <v>57</v>
      </c>
      <c r="AV2" s="59" t="s">
        <v>57</v>
      </c>
      <c r="AW2" s="59" t="s">
        <v>57</v>
      </c>
      <c r="AX2" s="59" t="s">
        <v>57</v>
      </c>
      <c r="AY2" s="59" t="s">
        <v>57</v>
      </c>
      <c r="AZ2" s="59" t="s">
        <v>57</v>
      </c>
      <c r="BA2" s="59" t="s">
        <v>57</v>
      </c>
      <c r="BB2" s="59" t="s">
        <v>57</v>
      </c>
      <c r="BC2" s="59" t="s">
        <v>57</v>
      </c>
      <c r="BD2" s="59" t="s">
        <v>57</v>
      </c>
      <c r="BE2" s="59" t="s">
        <v>57</v>
      </c>
      <c r="BF2" s="59" t="s">
        <v>57</v>
      </c>
      <c r="BG2" s="59" t="s">
        <v>57</v>
      </c>
      <c r="BH2" s="59" t="s">
        <v>57</v>
      </c>
      <c r="BI2" s="59" t="s">
        <v>57</v>
      </c>
      <c r="BJ2" s="59" t="s">
        <v>57</v>
      </c>
      <c r="BK2" s="59" t="s">
        <v>57</v>
      </c>
      <c r="BL2" s="59" t="s">
        <v>57</v>
      </c>
      <c r="BM2" s="59" t="s">
        <v>57</v>
      </c>
      <c r="BN2" s="59" t="s">
        <v>57</v>
      </c>
      <c r="BO2" s="59" t="s">
        <v>57</v>
      </c>
      <c r="BP2" s="59" t="s">
        <v>57</v>
      </c>
      <c r="BQ2" s="59" t="s">
        <v>57</v>
      </c>
      <c r="BR2" s="59" t="s">
        <v>57</v>
      </c>
      <c r="BS2" s="59" t="s">
        <v>57</v>
      </c>
      <c r="BT2" s="59" t="s">
        <v>57</v>
      </c>
      <c r="BU2" s="59" t="s">
        <v>57</v>
      </c>
      <c r="BV2" s="59" t="s">
        <v>57</v>
      </c>
      <c r="BW2" s="59" t="s">
        <v>57</v>
      </c>
      <c r="BX2" s="59" t="s">
        <v>57</v>
      </c>
      <c r="BY2" s="59" t="s">
        <v>57</v>
      </c>
      <c r="BZ2" s="59" t="s">
        <v>57</v>
      </c>
      <c r="CA2" s="59" t="s">
        <v>57</v>
      </c>
      <c r="CB2" s="59" t="s">
        <v>57</v>
      </c>
      <c r="CC2" s="59" t="s">
        <v>57</v>
      </c>
      <c r="CD2" s="59" t="s">
        <v>57</v>
      </c>
      <c r="CE2" s="59" t="s">
        <v>57</v>
      </c>
      <c r="CF2" s="59" t="s">
        <v>57</v>
      </c>
      <c r="CG2" s="59" t="s">
        <v>57</v>
      </c>
      <c r="CH2" s="59" t="s">
        <v>57</v>
      </c>
      <c r="CI2" s="59" t="s">
        <v>57</v>
      </c>
      <c r="CJ2" s="59" t="s">
        <v>57</v>
      </c>
      <c r="CK2" s="59" t="s">
        <v>57</v>
      </c>
      <c r="CL2" s="59" t="s">
        <v>57</v>
      </c>
      <c r="CM2" s="59" t="s">
        <v>57</v>
      </c>
      <c r="CN2" s="59" t="s">
        <v>57</v>
      </c>
      <c r="CO2" s="59" t="s">
        <v>57</v>
      </c>
      <c r="CP2" s="59" t="s">
        <v>57</v>
      </c>
      <c r="CQ2" s="59" t="s">
        <v>57</v>
      </c>
      <c r="CR2" s="59" t="s">
        <v>57</v>
      </c>
      <c r="CS2" s="59" t="s">
        <v>57</v>
      </c>
      <c r="CT2" s="59" t="s">
        <v>57</v>
      </c>
      <c r="CU2" s="59" t="s">
        <v>57</v>
      </c>
      <c r="CV2" s="59" t="s">
        <v>57</v>
      </c>
      <c r="CW2" s="59" t="s">
        <v>57</v>
      </c>
      <c r="CX2" s="59" t="s">
        <v>57</v>
      </c>
      <c r="CY2" s="59" t="s">
        <v>57</v>
      </c>
      <c r="CZ2" s="59" t="s">
        <v>57</v>
      </c>
      <c r="DA2" s="59" t="s">
        <v>57</v>
      </c>
      <c r="DB2" s="59" t="s">
        <v>57</v>
      </c>
      <c r="DC2" s="59" t="s">
        <v>57</v>
      </c>
      <c r="DD2" s="59" t="s">
        <v>57</v>
      </c>
      <c r="DE2" s="59" t="s">
        <v>57</v>
      </c>
      <c r="DF2" s="59" t="s">
        <v>57</v>
      </c>
      <c r="DG2" s="59" t="s">
        <v>57</v>
      </c>
      <c r="DH2" s="31" t="s">
        <v>119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>
        <f t="shared" ref="Y3:AA3" si="8">SUM(Y5:Y6)</f>
        <v>0</v>
      </c>
      <c r="Z3" s="32">
        <f t="shared" si="8"/>
        <v>227000</v>
      </c>
      <c r="AA3" s="32">
        <f t="shared" si="8"/>
        <v>48524.98</v>
      </c>
      <c r="AB3" s="32">
        <f t="shared" ref="AB3:AC3" si="9">SUM(AB5:AB6)</f>
        <v>264658</v>
      </c>
      <c r="AC3" s="32">
        <f t="shared" si="9"/>
        <v>4000</v>
      </c>
      <c r="AD3" s="32">
        <f t="shared" ref="AD3:AE3" si="10">SUM(AD5:AD6)</f>
        <v>948532.03</v>
      </c>
      <c r="AE3" s="32">
        <f t="shared" si="10"/>
        <v>10272000</v>
      </c>
      <c r="AF3" s="32">
        <f t="shared" ref="AF3:AH3" si="11">SUM(AF5:AF6)</f>
        <v>204250.38</v>
      </c>
      <c r="AG3" s="32">
        <f t="shared" si="11"/>
        <v>1281088.2</v>
      </c>
      <c r="AH3" s="32">
        <f t="shared" si="11"/>
        <v>0</v>
      </c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221526552.80999994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>
        <v>0</v>
      </c>
      <c r="Z5" s="34">
        <v>227000</v>
      </c>
      <c r="AA5" s="34">
        <v>48524.98</v>
      </c>
      <c r="AB5" s="34">
        <v>264658</v>
      </c>
      <c r="AC5" s="34">
        <v>4000</v>
      </c>
      <c r="AD5" s="34">
        <v>948532.03</v>
      </c>
      <c r="AE5" s="34">
        <v>14356.6</v>
      </c>
      <c r="AF5" s="34">
        <v>204250.38</v>
      </c>
      <c r="AG5" s="34">
        <v>126745.2</v>
      </c>
      <c r="AH5" s="34">
        <v>0</v>
      </c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165814224.40999994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10257643.4</v>
      </c>
      <c r="AF6" s="34">
        <v>0</v>
      </c>
      <c r="AG6" s="34">
        <v>1154343</v>
      </c>
      <c r="AH6" s="34">
        <v>0</v>
      </c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55712328.399999999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720000</v>
      </c>
      <c r="AF7" s="35">
        <v>0</v>
      </c>
      <c r="AG7" s="35">
        <v>0</v>
      </c>
      <c r="AH7" s="35">
        <v>0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21296064</v>
      </c>
    </row>
    <row r="8" spans="1:112" ht="27" customHeight="1" thickBot="1">
      <c r="A8" s="14" t="s">
        <v>3</v>
      </c>
      <c r="B8" s="15">
        <f t="shared" ref="B8:C8" si="12">SUM(B3,B7)</f>
        <v>205640000</v>
      </c>
      <c r="C8" s="36">
        <f t="shared" si="12"/>
        <v>0</v>
      </c>
      <c r="D8" s="36">
        <f t="shared" ref="D8:F8" si="13">SUM(D3,D7)</f>
        <v>89550.07</v>
      </c>
      <c r="E8" s="36">
        <f t="shared" si="13"/>
        <v>0</v>
      </c>
      <c r="F8" s="36">
        <f t="shared" si="13"/>
        <v>192346</v>
      </c>
      <c r="G8" s="36">
        <f t="shared" ref="G8:J8" si="14">SUM(G3,G7)</f>
        <v>4123.71</v>
      </c>
      <c r="H8" s="36">
        <f t="shared" si="14"/>
        <v>9321164</v>
      </c>
      <c r="I8" s="36">
        <f t="shared" si="14"/>
        <v>0</v>
      </c>
      <c r="J8" s="36">
        <f t="shared" si="14"/>
        <v>7405.32</v>
      </c>
      <c r="K8" s="36">
        <f t="shared" ref="K8:M8" si="15">SUM(K3,K7)</f>
        <v>146707</v>
      </c>
      <c r="L8" s="36">
        <f t="shared" si="15"/>
        <v>53023</v>
      </c>
      <c r="M8" s="36">
        <f t="shared" si="15"/>
        <v>0</v>
      </c>
      <c r="N8" s="36">
        <f t="shared" ref="N8:O8" si="16">SUM(N3,N7)</f>
        <v>36960</v>
      </c>
      <c r="O8" s="36">
        <f t="shared" si="16"/>
        <v>10757443</v>
      </c>
      <c r="P8" s="36">
        <f t="shared" ref="P8:R8" si="17">SUM(P3,P7)</f>
        <v>147661.92000000001</v>
      </c>
      <c r="Q8" s="36">
        <f t="shared" si="17"/>
        <v>106247.7</v>
      </c>
      <c r="R8" s="36">
        <f t="shared" si="17"/>
        <v>0</v>
      </c>
      <c r="S8" s="36">
        <f t="shared" ref="S8:T8" si="18">SUM(S3,S7)</f>
        <v>0</v>
      </c>
      <c r="T8" s="36">
        <f t="shared" si="18"/>
        <v>31200</v>
      </c>
      <c r="U8" s="36">
        <f t="shared" ref="U8:X8" si="19">SUM(U3,U7)</f>
        <v>0</v>
      </c>
      <c r="V8" s="36">
        <f t="shared" si="19"/>
        <v>310370.76</v>
      </c>
      <c r="W8" s="36">
        <f t="shared" si="19"/>
        <v>1867252.7400000002</v>
      </c>
      <c r="X8" s="36">
        <f t="shared" si="19"/>
        <v>141108</v>
      </c>
      <c r="Y8" s="36">
        <f t="shared" ref="Y8:AA8" si="20">SUM(Y3,Y7)</f>
        <v>0</v>
      </c>
      <c r="Z8" s="36">
        <f t="shared" si="20"/>
        <v>227000</v>
      </c>
      <c r="AA8" s="36">
        <f t="shared" si="20"/>
        <v>48524.98</v>
      </c>
      <c r="AB8" s="36">
        <f t="shared" ref="AB8:AC8" si="21">SUM(AB3,AB7)</f>
        <v>264658</v>
      </c>
      <c r="AC8" s="36">
        <f t="shared" si="21"/>
        <v>4000</v>
      </c>
      <c r="AD8" s="36">
        <f t="shared" ref="AD8:AE8" si="22">SUM(AD3,AD7)</f>
        <v>948532.03</v>
      </c>
      <c r="AE8" s="36">
        <f t="shared" si="22"/>
        <v>10992000</v>
      </c>
      <c r="AF8" s="36">
        <f t="shared" ref="AF8:AH8" si="23">SUM(AF3,AF7)</f>
        <v>204250.38</v>
      </c>
      <c r="AG8" s="36">
        <f t="shared" si="23"/>
        <v>1281088.2</v>
      </c>
      <c r="AH8" s="36">
        <f t="shared" si="23"/>
        <v>0</v>
      </c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242822616.80999994</v>
      </c>
    </row>
    <row r="9" spans="1:112" ht="18" customHeight="1">
      <c r="A9" s="10" t="s">
        <v>4</v>
      </c>
      <c r="B9" s="11">
        <f t="shared" ref="B9:C9" si="24">SUM(B11:B12)</f>
        <v>202620000</v>
      </c>
      <c r="C9" s="37">
        <f t="shared" si="24"/>
        <v>0</v>
      </c>
      <c r="D9" s="37">
        <f t="shared" ref="D9" si="25">SUM(D11:D12)</f>
        <v>89550.07</v>
      </c>
      <c r="E9" s="37">
        <f t="shared" ref="E9:F9" si="26">SUM(E11:E12)</f>
        <v>0</v>
      </c>
      <c r="F9" s="37">
        <f t="shared" si="26"/>
        <v>192346</v>
      </c>
      <c r="G9" s="37">
        <f t="shared" ref="G9:H9" si="27">SUM(G11:G12)</f>
        <v>4123.71</v>
      </c>
      <c r="H9" s="37">
        <f t="shared" si="27"/>
        <v>9321164</v>
      </c>
      <c r="I9" s="37">
        <f t="shared" ref="I9:K9" si="28">SUM(I11:I12)</f>
        <v>0</v>
      </c>
      <c r="J9" s="37">
        <f t="shared" si="28"/>
        <v>7405.32</v>
      </c>
      <c r="K9" s="37">
        <f t="shared" si="28"/>
        <v>146707</v>
      </c>
      <c r="L9" s="37">
        <f t="shared" ref="L9:M9" si="29">SUM(L11:L12)</f>
        <v>53023</v>
      </c>
      <c r="M9" s="37">
        <f t="shared" si="29"/>
        <v>0</v>
      </c>
      <c r="N9" s="37">
        <f t="shared" ref="N9:O9" si="30">SUM(N11:N12)</f>
        <v>36960</v>
      </c>
      <c r="O9" s="37">
        <f t="shared" si="30"/>
        <v>10757443</v>
      </c>
      <c r="P9" s="37">
        <f t="shared" ref="P9:R9" si="31">SUM(P11:P12)</f>
        <v>147661.92000000001</v>
      </c>
      <c r="Q9" s="37">
        <f t="shared" si="31"/>
        <v>106247.7</v>
      </c>
      <c r="R9" s="37">
        <f t="shared" si="31"/>
        <v>0</v>
      </c>
      <c r="S9" s="37">
        <f t="shared" ref="S9:T9" si="32">SUM(S11:S12)</f>
        <v>0</v>
      </c>
      <c r="T9" s="37">
        <f t="shared" si="32"/>
        <v>31200</v>
      </c>
      <c r="U9" s="37">
        <f t="shared" ref="U9:X9" si="33">SUM(U11:U12)</f>
        <v>0</v>
      </c>
      <c r="V9" s="37">
        <f t="shared" si="33"/>
        <v>310370.76</v>
      </c>
      <c r="W9" s="37">
        <f t="shared" si="33"/>
        <v>1867252.74</v>
      </c>
      <c r="X9" s="37">
        <f t="shared" si="33"/>
        <v>141108</v>
      </c>
      <c r="Y9" s="37">
        <f t="shared" ref="Y9:AA9" si="34">SUM(Y11:Y12)</f>
        <v>0</v>
      </c>
      <c r="Z9" s="37">
        <f t="shared" si="34"/>
        <v>227000</v>
      </c>
      <c r="AA9" s="37">
        <f t="shared" si="34"/>
        <v>48524.98</v>
      </c>
      <c r="AB9" s="37">
        <f t="shared" ref="AB9:AC9" si="35">SUM(AB11:AB12)</f>
        <v>264658</v>
      </c>
      <c r="AC9" s="37">
        <f t="shared" si="35"/>
        <v>4000</v>
      </c>
      <c r="AD9" s="37">
        <f t="shared" ref="AD9:AE9" si="36">SUM(AD11:AD12)</f>
        <v>948532.03</v>
      </c>
      <c r="AE9" s="37">
        <f t="shared" si="36"/>
        <v>11092000</v>
      </c>
      <c r="AF9" s="37">
        <f t="shared" ref="AF9:AH9" si="37">SUM(AF11:AF12)</f>
        <v>204250.38</v>
      </c>
      <c r="AG9" s="37">
        <f t="shared" si="37"/>
        <v>1281088.2</v>
      </c>
      <c r="AH9" s="37">
        <f t="shared" si="37"/>
        <v>0</v>
      </c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239902616.80999994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>
        <v>0</v>
      </c>
      <c r="Z11" s="34">
        <v>227000</v>
      </c>
      <c r="AA11" s="34">
        <v>48524.98</v>
      </c>
      <c r="AB11" s="34">
        <v>264658</v>
      </c>
      <c r="AC11" s="34">
        <v>4000</v>
      </c>
      <c r="AD11" s="34">
        <v>948532.03</v>
      </c>
      <c r="AE11" s="34">
        <v>502844.6</v>
      </c>
      <c r="AF11" s="34">
        <v>204250.38</v>
      </c>
      <c r="AG11" s="34">
        <v>126745.2</v>
      </c>
      <c r="AH11" s="34">
        <v>0</v>
      </c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167037514.70999995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10589155.4</v>
      </c>
      <c r="AF12" s="34">
        <v>0</v>
      </c>
      <c r="AG12" s="34">
        <v>1154343</v>
      </c>
      <c r="AH12" s="34">
        <v>0</v>
      </c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72865102.100000009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62">
        <v>-100000</v>
      </c>
      <c r="AF13" s="35">
        <v>0</v>
      </c>
      <c r="AG13" s="35">
        <v>0</v>
      </c>
      <c r="AH13" s="35">
        <v>0</v>
      </c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2920000</v>
      </c>
    </row>
    <row r="14" spans="1:112" ht="27" customHeight="1" thickBot="1">
      <c r="A14" s="14" t="s">
        <v>3</v>
      </c>
      <c r="B14" s="15">
        <f t="shared" ref="B14:C14" si="38">SUM(B9,B13)</f>
        <v>205640000</v>
      </c>
      <c r="C14" s="36">
        <f t="shared" si="38"/>
        <v>0</v>
      </c>
      <c r="D14" s="36">
        <f t="shared" ref="D14:F14" si="39">SUM(D9,D13)</f>
        <v>89550.07</v>
      </c>
      <c r="E14" s="36">
        <f t="shared" si="39"/>
        <v>0</v>
      </c>
      <c r="F14" s="36">
        <f t="shared" si="39"/>
        <v>192346</v>
      </c>
      <c r="G14" s="36">
        <f t="shared" ref="G14:J14" si="40">SUM(G9,G13)</f>
        <v>4123.71</v>
      </c>
      <c r="H14" s="36">
        <f t="shared" si="40"/>
        <v>9321164</v>
      </c>
      <c r="I14" s="36">
        <f t="shared" si="40"/>
        <v>0</v>
      </c>
      <c r="J14" s="36">
        <f t="shared" si="40"/>
        <v>7405.32</v>
      </c>
      <c r="K14" s="36">
        <f t="shared" ref="K14:M14" si="41">SUM(K9,K13)</f>
        <v>146707</v>
      </c>
      <c r="L14" s="36">
        <f t="shared" si="41"/>
        <v>53023</v>
      </c>
      <c r="M14" s="36">
        <f t="shared" si="41"/>
        <v>0</v>
      </c>
      <c r="N14" s="36">
        <f t="shared" ref="N14:O14" si="42">SUM(N9,N13)</f>
        <v>36960</v>
      </c>
      <c r="O14" s="36">
        <f t="shared" si="42"/>
        <v>10757443</v>
      </c>
      <c r="P14" s="36">
        <f t="shared" ref="P14:R14" si="43">SUM(P9,P13)</f>
        <v>147661.92000000001</v>
      </c>
      <c r="Q14" s="36">
        <f t="shared" si="43"/>
        <v>106247.7</v>
      </c>
      <c r="R14" s="36">
        <f t="shared" si="43"/>
        <v>0</v>
      </c>
      <c r="S14" s="36">
        <f t="shared" ref="S14:T14" si="44">SUM(S9,S13)</f>
        <v>0</v>
      </c>
      <c r="T14" s="36">
        <f t="shared" si="44"/>
        <v>31200</v>
      </c>
      <c r="U14" s="36">
        <f t="shared" ref="U14:X14" si="45">SUM(U9,U13)</f>
        <v>0</v>
      </c>
      <c r="V14" s="36">
        <f t="shared" si="45"/>
        <v>310370.76</v>
      </c>
      <c r="W14" s="36">
        <f t="shared" si="45"/>
        <v>1867252.74</v>
      </c>
      <c r="X14" s="36">
        <f t="shared" si="45"/>
        <v>141108</v>
      </c>
      <c r="Y14" s="36">
        <f t="shared" ref="Y14:AA14" si="46">SUM(Y9,Y13)</f>
        <v>0</v>
      </c>
      <c r="Z14" s="36">
        <f t="shared" si="46"/>
        <v>227000</v>
      </c>
      <c r="AA14" s="36">
        <f t="shared" si="46"/>
        <v>48524.98</v>
      </c>
      <c r="AB14" s="36">
        <f t="shared" ref="AB14:AC14" si="47">SUM(AB9,AB13)</f>
        <v>264658</v>
      </c>
      <c r="AC14" s="36">
        <f t="shared" si="47"/>
        <v>4000</v>
      </c>
      <c r="AD14" s="36">
        <f t="shared" ref="AD14:AE14" si="48">SUM(AD9,AD13)</f>
        <v>948532.03</v>
      </c>
      <c r="AE14" s="36">
        <f t="shared" si="48"/>
        <v>10992000</v>
      </c>
      <c r="AF14" s="36">
        <f t="shared" ref="AF14:AH14" si="49">SUM(AF9,AF13)</f>
        <v>204250.38</v>
      </c>
      <c r="AG14" s="36">
        <f t="shared" si="49"/>
        <v>1281088.2</v>
      </c>
      <c r="AH14" s="36">
        <f t="shared" si="49"/>
        <v>0</v>
      </c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242822616.80999994</v>
      </c>
    </row>
    <row r="15" spans="1:112" ht="18" customHeight="1">
      <c r="A15" s="12" t="s">
        <v>11</v>
      </c>
      <c r="B15" s="13">
        <f t="shared" ref="B15:C15" si="50">+B3-B9</f>
        <v>-17755000</v>
      </c>
      <c r="C15" s="38">
        <f t="shared" si="50"/>
        <v>0</v>
      </c>
      <c r="D15" s="38">
        <f t="shared" ref="D15:F15" si="51">+D3-D9</f>
        <v>0</v>
      </c>
      <c r="E15" s="38">
        <f t="shared" si="51"/>
        <v>0</v>
      </c>
      <c r="F15" s="38">
        <f t="shared" si="51"/>
        <v>0</v>
      </c>
      <c r="G15" s="38">
        <f t="shared" ref="G15:J15" si="52">+G3-G9</f>
        <v>0</v>
      </c>
      <c r="H15" s="40">
        <f t="shared" si="52"/>
        <v>-9136064</v>
      </c>
      <c r="I15" s="38">
        <f t="shared" si="52"/>
        <v>0</v>
      </c>
      <c r="J15" s="38">
        <f t="shared" si="52"/>
        <v>0</v>
      </c>
      <c r="K15" s="38">
        <f t="shared" ref="K15:M15" si="53">+K3-K9</f>
        <v>0</v>
      </c>
      <c r="L15" s="38">
        <f t="shared" si="53"/>
        <v>0</v>
      </c>
      <c r="M15" s="38">
        <f t="shared" si="53"/>
        <v>0</v>
      </c>
      <c r="N15" s="38">
        <f t="shared" ref="N15:O15" si="54">+N3-N9</f>
        <v>0</v>
      </c>
      <c r="O15" s="38">
        <f t="shared" si="54"/>
        <v>0</v>
      </c>
      <c r="P15" s="38">
        <f t="shared" ref="P15:R15" si="55">+P3-P9</f>
        <v>0</v>
      </c>
      <c r="Q15" s="38">
        <f t="shared" si="55"/>
        <v>0</v>
      </c>
      <c r="R15" s="38">
        <f t="shared" si="55"/>
        <v>0</v>
      </c>
      <c r="S15" s="38">
        <f t="shared" ref="S15:T15" si="56">+S3-S9</f>
        <v>0</v>
      </c>
      <c r="T15" s="38">
        <f t="shared" si="56"/>
        <v>0</v>
      </c>
      <c r="U15" s="38">
        <f t="shared" ref="U15:X15" si="57">+U3-U9</f>
        <v>0</v>
      </c>
      <c r="V15" s="38">
        <f t="shared" si="57"/>
        <v>0</v>
      </c>
      <c r="W15" s="38">
        <f t="shared" si="57"/>
        <v>9335000</v>
      </c>
      <c r="X15" s="38">
        <f t="shared" si="57"/>
        <v>0</v>
      </c>
      <c r="Y15" s="38">
        <f t="shared" ref="Y15:AA15" si="58">+Y3-Y9</f>
        <v>0</v>
      </c>
      <c r="Z15" s="38">
        <f t="shared" si="58"/>
        <v>0</v>
      </c>
      <c r="AA15" s="38">
        <f t="shared" si="58"/>
        <v>0</v>
      </c>
      <c r="AB15" s="38">
        <f t="shared" ref="AB15:AC15" si="59">+AB3-AB9</f>
        <v>0</v>
      </c>
      <c r="AC15" s="38">
        <f t="shared" si="59"/>
        <v>0</v>
      </c>
      <c r="AD15" s="38">
        <f t="shared" ref="AD15:AE15" si="60">+AD3-AD9</f>
        <v>0</v>
      </c>
      <c r="AE15" s="40">
        <f t="shared" si="60"/>
        <v>-820000</v>
      </c>
      <c r="AF15" s="38">
        <f t="shared" ref="AF15:AH15" si="61">+AF3-AF9</f>
        <v>0</v>
      </c>
      <c r="AG15" s="38">
        <f t="shared" si="61"/>
        <v>0</v>
      </c>
      <c r="AH15" s="38">
        <f t="shared" si="61"/>
        <v>0</v>
      </c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-18376064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62">SUM(B19:B20)</f>
        <v>1200000</v>
      </c>
      <c r="C17" s="43">
        <f t="shared" si="62"/>
        <v>0</v>
      </c>
      <c r="D17" s="43">
        <f t="shared" ref="D17" si="63">SUM(D19:D20)</f>
        <v>0</v>
      </c>
      <c r="E17" s="43">
        <f t="shared" ref="E17:F17" si="64">SUM(E19:E20)</f>
        <v>0</v>
      </c>
      <c r="F17" s="43">
        <f t="shared" si="64"/>
        <v>0</v>
      </c>
      <c r="G17" s="43">
        <f t="shared" ref="G17:H17" si="65">SUM(G19:G20)</f>
        <v>0</v>
      </c>
      <c r="H17" s="43">
        <f t="shared" si="65"/>
        <v>0</v>
      </c>
      <c r="I17" s="43">
        <f t="shared" ref="I17:K17" si="66">SUM(I19:I20)</f>
        <v>0</v>
      </c>
      <c r="J17" s="43">
        <f t="shared" si="66"/>
        <v>0</v>
      </c>
      <c r="K17" s="43">
        <f t="shared" si="66"/>
        <v>0</v>
      </c>
      <c r="L17" s="43">
        <f t="shared" ref="L17:M17" si="67">SUM(L19:L20)</f>
        <v>0</v>
      </c>
      <c r="M17" s="43">
        <f t="shared" si="67"/>
        <v>0</v>
      </c>
      <c r="N17" s="43">
        <f t="shared" ref="N17:O17" si="68">SUM(N19:N20)</f>
        <v>0</v>
      </c>
      <c r="O17" s="43">
        <f t="shared" si="68"/>
        <v>0</v>
      </c>
      <c r="P17" s="43">
        <f t="shared" ref="P17:R17" si="69">SUM(P19:P20)</f>
        <v>0</v>
      </c>
      <c r="Q17" s="43">
        <f t="shared" si="69"/>
        <v>0</v>
      </c>
      <c r="R17" s="43">
        <f t="shared" si="69"/>
        <v>0</v>
      </c>
      <c r="S17" s="43">
        <f t="shared" ref="S17:T17" si="70">SUM(S19:S20)</f>
        <v>0</v>
      </c>
      <c r="T17" s="43">
        <f t="shared" si="70"/>
        <v>0</v>
      </c>
      <c r="U17" s="43">
        <f t="shared" ref="U17:X17" si="71">SUM(U19:U20)</f>
        <v>0</v>
      </c>
      <c r="V17" s="43">
        <f t="shared" si="71"/>
        <v>0</v>
      </c>
      <c r="W17" s="43">
        <f t="shared" si="71"/>
        <v>0</v>
      </c>
      <c r="X17" s="43">
        <f t="shared" si="71"/>
        <v>0</v>
      </c>
      <c r="Y17" s="43">
        <f t="shared" ref="Y17:AA17" si="72">SUM(Y19:Y20)</f>
        <v>0</v>
      </c>
      <c r="Z17" s="43">
        <f t="shared" si="72"/>
        <v>0</v>
      </c>
      <c r="AA17" s="43">
        <f t="shared" si="72"/>
        <v>0</v>
      </c>
      <c r="AB17" s="43">
        <f t="shared" ref="AB17:AC17" si="73">SUM(AB19:AB20)</f>
        <v>0</v>
      </c>
      <c r="AC17" s="43">
        <f t="shared" si="73"/>
        <v>0</v>
      </c>
      <c r="AD17" s="43">
        <f t="shared" ref="AD17:AE17" si="74">SUM(AD19:AD20)</f>
        <v>0</v>
      </c>
      <c r="AE17" s="43">
        <f t="shared" si="74"/>
        <v>0</v>
      </c>
      <c r="AF17" s="43">
        <f t="shared" ref="AF17:AH17" si="75">SUM(AF19:AF20)</f>
        <v>0</v>
      </c>
      <c r="AG17" s="43">
        <f t="shared" si="75"/>
        <v>0</v>
      </c>
      <c r="AH17" s="43">
        <f t="shared" si="75"/>
        <v>0</v>
      </c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1200000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770000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430000</v>
      </c>
    </row>
    <row r="21" spans="1:112" ht="18" customHeight="1">
      <c r="A21" s="41" t="s">
        <v>7</v>
      </c>
      <c r="B21" s="42">
        <f t="shared" ref="B21:C21" si="76">SUM(B23:B23)</f>
        <v>400000</v>
      </c>
      <c r="C21" s="43">
        <f t="shared" si="76"/>
        <v>0</v>
      </c>
      <c r="D21" s="43">
        <f t="shared" ref="D21:F21" si="77">SUM(D23:D23)</f>
        <v>0</v>
      </c>
      <c r="E21" s="43">
        <f t="shared" si="77"/>
        <v>0</v>
      </c>
      <c r="F21" s="43">
        <f t="shared" si="77"/>
        <v>0</v>
      </c>
      <c r="G21" s="43">
        <f t="shared" ref="G21:J21" si="78">SUM(G23:G23)</f>
        <v>0</v>
      </c>
      <c r="H21" s="43">
        <f t="shared" si="78"/>
        <v>0</v>
      </c>
      <c r="I21" s="43">
        <f t="shared" si="78"/>
        <v>0</v>
      </c>
      <c r="J21" s="43">
        <f t="shared" si="78"/>
        <v>0</v>
      </c>
      <c r="K21" s="43">
        <f t="shared" ref="K21:M21" si="79">SUM(K23:K23)</f>
        <v>0</v>
      </c>
      <c r="L21" s="43">
        <f t="shared" si="79"/>
        <v>0</v>
      </c>
      <c r="M21" s="43">
        <f t="shared" si="79"/>
        <v>0</v>
      </c>
      <c r="N21" s="43">
        <f t="shared" ref="N21:O21" si="80">SUM(N23:N23)</f>
        <v>0</v>
      </c>
      <c r="O21" s="43">
        <f t="shared" si="80"/>
        <v>0</v>
      </c>
      <c r="P21" s="43">
        <f t="shared" ref="P21:R21" si="81">SUM(P23:P23)</f>
        <v>0</v>
      </c>
      <c r="Q21" s="43">
        <f t="shared" si="81"/>
        <v>0</v>
      </c>
      <c r="R21" s="43">
        <f t="shared" si="81"/>
        <v>0</v>
      </c>
      <c r="S21" s="43">
        <f t="shared" ref="S21:T21" si="82">SUM(S23:S23)</f>
        <v>0</v>
      </c>
      <c r="T21" s="43">
        <f t="shared" si="82"/>
        <v>0</v>
      </c>
      <c r="U21" s="43">
        <f t="shared" ref="U21:X21" si="83">SUM(U23:U23)</f>
        <v>0</v>
      </c>
      <c r="V21" s="43">
        <f t="shared" si="83"/>
        <v>0</v>
      </c>
      <c r="W21" s="43">
        <f t="shared" si="83"/>
        <v>0</v>
      </c>
      <c r="X21" s="43">
        <f t="shared" si="83"/>
        <v>0</v>
      </c>
      <c r="Y21" s="43">
        <f t="shared" ref="Y21:AA21" si="84">SUM(Y23:Y23)</f>
        <v>0</v>
      </c>
      <c r="Z21" s="43">
        <f t="shared" si="84"/>
        <v>0</v>
      </c>
      <c r="AA21" s="43">
        <f t="shared" si="84"/>
        <v>0</v>
      </c>
      <c r="AB21" s="43">
        <f t="shared" ref="AB21:AC21" si="85">SUM(AB23:AB23)</f>
        <v>0</v>
      </c>
      <c r="AC21" s="43">
        <f t="shared" si="85"/>
        <v>0</v>
      </c>
      <c r="AD21" s="43">
        <f t="shared" ref="AD21:AE21" si="86">SUM(AD23:AD23)</f>
        <v>0</v>
      </c>
      <c r="AE21" s="43">
        <f t="shared" si="86"/>
        <v>0</v>
      </c>
      <c r="AF21" s="43">
        <f t="shared" ref="AF21:AH21" si="87">SUM(AF23:AF23)</f>
        <v>0</v>
      </c>
      <c r="AG21" s="43">
        <f t="shared" si="87"/>
        <v>0</v>
      </c>
      <c r="AH21" s="43">
        <f t="shared" si="87"/>
        <v>0</v>
      </c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38</v>
      </c>
      <c r="B3" s="54">
        <f>ROUND('Budżet 2024 - Dochody'!$C$5,2)</f>
        <v>221526552.81</v>
      </c>
    </row>
    <row r="4" spans="1:2" ht="22.15" customHeight="1">
      <c r="A4" s="53" t="s">
        <v>39</v>
      </c>
      <c r="B4" s="54">
        <f>ROUND('Budżet 2024 - po zmianach'!$DH$3,2)</f>
        <v>221526552.81</v>
      </c>
    </row>
    <row r="5" spans="1:2" ht="18" customHeight="1">
      <c r="A5" s="56" t="s">
        <v>40</v>
      </c>
      <c r="B5" s="57" t="str">
        <f>IF((B3-B4)=0,"OK","Błąd!")</f>
        <v>OK</v>
      </c>
    </row>
    <row r="7" spans="1:2" ht="22.15" customHeight="1">
      <c r="A7" s="53" t="s">
        <v>41</v>
      </c>
      <c r="B7" s="54">
        <f>ROUND('Budżet 2024 - Wydatki'!$C$5,2)</f>
        <v>239902616.81</v>
      </c>
    </row>
    <row r="8" spans="1:2" ht="22.15" customHeight="1">
      <c r="A8" s="53" t="s">
        <v>42</v>
      </c>
      <c r="B8" s="54">
        <f>ROUND('Budżet 2024 - po zmianach'!$DH$9,2)</f>
        <v>239902616.81</v>
      </c>
    </row>
    <row r="9" spans="1:2" ht="18" customHeight="1">
      <c r="A9" s="56" t="s">
        <v>40</v>
      </c>
      <c r="B9" s="57" t="str">
        <f>IF((B7-B8)=0,"OK","Błąd!")</f>
        <v>OK</v>
      </c>
    </row>
    <row r="11" spans="1:2" ht="22.15" customHeight="1">
      <c r="A11" s="53" t="s">
        <v>43</v>
      </c>
      <c r="B11" s="54">
        <f>'Budżet 2024 - Dochody'!$E$5</f>
        <v>14504302.399999999</v>
      </c>
    </row>
    <row r="12" spans="1:2" ht="22.15" customHeight="1">
      <c r="A12" s="53" t="s">
        <v>44</v>
      </c>
      <c r="B12" s="54">
        <f>'Budżet 2024 - Wydatki'!$E$5</f>
        <v>14504302.399999999</v>
      </c>
    </row>
    <row r="13" spans="1:2" ht="18" customHeight="1">
      <c r="A13" s="56" t="s">
        <v>40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Piotr Szuba</cp:lastModifiedBy>
  <cp:lastPrinted>2024-01-11T11:46:50Z</cp:lastPrinted>
  <dcterms:created xsi:type="dcterms:W3CDTF">2010-01-23T12:25:49Z</dcterms:created>
  <dcterms:modified xsi:type="dcterms:W3CDTF">2024-05-07T08:25:03Z</dcterms:modified>
  <cp:category>Budżet 2024</cp:category>
</cp:coreProperties>
</file>