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51AA5F97-5BDB-4853-BFCB-8A2068ADBA9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Dane!$A$2:$N$124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3" i="15" l="1"/>
  <c r="I122" i="15" l="1"/>
  <c r="I121" i="15" l="1"/>
  <c r="C14" i="16" l="1"/>
  <c r="C13" i="16"/>
  <c r="C5" i="16"/>
  <c r="C4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7" i="16" s="1"/>
  <c r="I46" i="15"/>
  <c r="C18" i="16" s="1"/>
  <c r="I47" i="15"/>
  <c r="I48" i="15"/>
  <c r="I49" i="15"/>
  <c r="I50" i="15"/>
  <c r="I51" i="15"/>
  <c r="C3" i="16" s="1"/>
  <c r="I52" i="15"/>
  <c r="C8" i="16" s="1"/>
  <c r="I53" i="15"/>
  <c r="I54" i="15"/>
  <c r="C19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0" i="16" s="1"/>
  <c r="I89" i="15"/>
  <c r="I90" i="15"/>
  <c r="I91" i="15"/>
  <c r="C16" i="16" s="1"/>
  <c r="I92" i="15"/>
  <c r="C15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4" i="15"/>
  <c r="I3" i="15"/>
  <c r="C7" i="16" l="1"/>
  <c r="C6" i="16"/>
  <c r="C11" i="16"/>
  <c r="C9" i="16"/>
  <c r="C10" i="16"/>
  <c r="C12" i="16"/>
  <c r="C25" i="16" l="1"/>
  <c r="C26" i="16"/>
  <c r="C1" i="16"/>
  <c r="C23" i="16" l="1"/>
</calcChain>
</file>

<file path=xl/sharedStrings.xml><?xml version="1.0" encoding="utf-8"?>
<sst xmlns="http://schemas.openxmlformats.org/spreadsheetml/2006/main" count="1290" uniqueCount="214">
  <si>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</si>
  <si>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</si>
  <si>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</si>
  <si>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</si>
  <si>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</si>
  <si>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</si>
  <si>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</si>
  <si>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</si>
  <si>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</si>
  <si>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</si>
  <si>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</si>
  <si>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</si>
  <si>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</si>
  <si>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</si>
  <si>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</si>
  <si>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</si>
  <si>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</si>
  <si>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Naczelnik Wydziału Finansowego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</si>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</sst>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46</v>
      </c>
    </row>
    <row r="9" spans="2:4" ht="15.75" x14ac:dyDescent="0.25">
      <c r="B9" s="14" t="s">
        <v>47</v>
      </c>
    </row>
    <row r="10" spans="2:4" ht="15.75" x14ac:dyDescent="0.25">
      <c r="B10" s="14" t="s">
        <v>48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17</v>
      </c>
    </row>
    <row r="16" spans="2:4" x14ac:dyDescent="0.2">
      <c r="D16" s="15"/>
    </row>
    <row r="17" spans="4:4" x14ac:dyDescent="0.2">
      <c r="D17" s="15" t="s">
        <v>20</v>
      </c>
    </row>
    <row r="18" spans="4:4" x14ac:dyDescent="0.2">
      <c r="D18" s="17"/>
    </row>
    <row r="19" spans="4:4" x14ac:dyDescent="0.2">
      <c r="D19" s="15" t="s">
        <v>21</v>
      </c>
    </row>
    <row r="20" spans="4:4" x14ac:dyDescent="0.2">
      <c r="D20" s="15" t="s">
        <v>38</v>
      </c>
    </row>
    <row r="22" spans="4:4" x14ac:dyDescent="0.2">
      <c r="D22" s="15" t="s">
        <v>49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N124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14" width="20.7109375" style="18" customWidth="1"/>
    <col min="15" max="16384" width="9.140625" style="18"/>
  </cols>
  <sheetData>
    <row r="2" spans="1:14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18</v>
      </c>
      <c r="I2" s="6" t="s">
        <v>50</v>
      </c>
      <c r="J2" s="8" t="s">
        <v>51</v>
      </c>
      <c r="K2" s="3" t="s">
        <v>208</v>
      </c>
      <c r="L2" s="3" t="s">
        <v>210</v>
      </c>
      <c r="M2" s="3" t="s">
        <v>212</v>
      </c>
      <c r="N2" s="19" t="s">
        <v>19</v>
      </c>
    </row>
    <row r="3" spans="1:14" ht="42" customHeight="1" x14ac:dyDescent="0.2">
      <c r="A3" s="5" t="s">
        <v>181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52</v>
      </c>
      <c r="G3" s="4" t="s">
        <v>53</v>
      </c>
      <c r="H3" s="4" t="s">
        <v>53</v>
      </c>
      <c r="I3" s="7">
        <f>SUM(J3:N3)</f>
        <v>60000</v>
      </c>
      <c r="J3" s="9">
        <v>60000</v>
      </c>
      <c r="K3" s="10" t="s">
        <v>19</v>
      </c>
      <c r="L3" s="10" t="s">
        <v>19</v>
      </c>
      <c r="M3" s="10" t="s">
        <v>19</v>
      </c>
      <c r="N3" s="10" t="s">
        <v>19</v>
      </c>
    </row>
    <row r="4" spans="1:14" ht="42" customHeight="1" x14ac:dyDescent="0.2">
      <c r="A4" s="5" t="s">
        <v>182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54</v>
      </c>
      <c r="G4" s="4" t="s">
        <v>53</v>
      </c>
      <c r="H4" s="4" t="s">
        <v>53</v>
      </c>
      <c r="I4" s="7">
        <f t="shared" ref="I4:I67" si="0">SUM(J4:N4)</f>
        <v>2600000</v>
      </c>
      <c r="J4" s="9">
        <v>2600000</v>
      </c>
      <c r="K4" s="10" t="s">
        <v>19</v>
      </c>
      <c r="L4" s="10" t="s">
        <v>19</v>
      </c>
      <c r="M4" s="10" t="s">
        <v>19</v>
      </c>
      <c r="N4" s="10" t="s">
        <v>19</v>
      </c>
    </row>
    <row r="5" spans="1:14" ht="42" customHeight="1" x14ac:dyDescent="0.2">
      <c r="A5" s="5" t="s">
        <v>56</v>
      </c>
      <c r="B5" s="4" t="s">
        <v>11</v>
      </c>
      <c r="C5" s="2">
        <v>600</v>
      </c>
      <c r="D5" s="2">
        <v>60016</v>
      </c>
      <c r="E5" s="2" t="s">
        <v>57</v>
      </c>
      <c r="F5" s="4" t="s">
        <v>54</v>
      </c>
      <c r="G5" s="4" t="s">
        <v>53</v>
      </c>
      <c r="H5" s="4" t="s">
        <v>53</v>
      </c>
      <c r="I5" s="7">
        <f t="shared" si="0"/>
        <v>430000</v>
      </c>
      <c r="J5" s="9">
        <v>430000</v>
      </c>
      <c r="K5" s="10" t="s">
        <v>19</v>
      </c>
      <c r="L5" s="10" t="s">
        <v>19</v>
      </c>
      <c r="M5" s="10" t="s">
        <v>19</v>
      </c>
      <c r="N5" s="10" t="s">
        <v>19</v>
      </c>
    </row>
    <row r="6" spans="1:14" ht="42" customHeight="1" x14ac:dyDescent="0.2">
      <c r="A6" s="5" t="s">
        <v>183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54</v>
      </c>
      <c r="G6" s="4" t="s">
        <v>53</v>
      </c>
      <c r="H6" s="4" t="s">
        <v>53</v>
      </c>
      <c r="I6" s="7">
        <f t="shared" si="0"/>
        <v>150000</v>
      </c>
      <c r="J6" s="9">
        <v>150000</v>
      </c>
      <c r="K6" s="10" t="s">
        <v>19</v>
      </c>
      <c r="L6" s="10" t="s">
        <v>19</v>
      </c>
      <c r="M6" s="10" t="s">
        <v>19</v>
      </c>
      <c r="N6" s="10" t="s">
        <v>19</v>
      </c>
    </row>
    <row r="7" spans="1:14" ht="42" customHeight="1" x14ac:dyDescent="0.2">
      <c r="A7" s="5" t="s">
        <v>58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54</v>
      </c>
      <c r="G7" s="4" t="s">
        <v>53</v>
      </c>
      <c r="H7" s="4" t="s">
        <v>53</v>
      </c>
      <c r="I7" s="7">
        <f t="shared" si="0"/>
        <v>20000</v>
      </c>
      <c r="J7" s="9">
        <v>20000</v>
      </c>
      <c r="K7" s="10" t="s">
        <v>19</v>
      </c>
      <c r="L7" s="10" t="s">
        <v>19</v>
      </c>
      <c r="M7" s="10" t="s">
        <v>19</v>
      </c>
      <c r="N7" s="10" t="s">
        <v>19</v>
      </c>
    </row>
    <row r="8" spans="1:14" ht="42" customHeight="1" x14ac:dyDescent="0.2">
      <c r="A8" s="5" t="s">
        <v>59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54</v>
      </c>
      <c r="G8" s="4" t="s">
        <v>60</v>
      </c>
      <c r="H8" s="4">
        <v>14</v>
      </c>
      <c r="I8" s="7">
        <f t="shared" si="0"/>
        <v>49876</v>
      </c>
      <c r="J8" s="9">
        <v>49876</v>
      </c>
      <c r="K8" s="10" t="s">
        <v>19</v>
      </c>
      <c r="L8" s="10" t="s">
        <v>19</v>
      </c>
      <c r="M8" s="10" t="s">
        <v>19</v>
      </c>
      <c r="N8" s="10" t="s">
        <v>19</v>
      </c>
    </row>
    <row r="9" spans="1:14" ht="42" customHeight="1" x14ac:dyDescent="0.2">
      <c r="A9" s="5" t="s">
        <v>61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62</v>
      </c>
      <c r="I9" s="7">
        <f t="shared" si="0"/>
        <v>24000</v>
      </c>
      <c r="J9" s="9">
        <v>24000</v>
      </c>
      <c r="K9" s="10" t="s">
        <v>19</v>
      </c>
      <c r="L9" s="10" t="s">
        <v>19</v>
      </c>
      <c r="M9" s="10" t="s">
        <v>19</v>
      </c>
      <c r="N9" s="10" t="s">
        <v>19</v>
      </c>
    </row>
    <row r="10" spans="1:14" ht="42" customHeight="1" x14ac:dyDescent="0.2">
      <c r="A10" s="5" t="s">
        <v>63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54</v>
      </c>
      <c r="G10" s="4" t="s">
        <v>60</v>
      </c>
      <c r="H10" s="4">
        <v>16</v>
      </c>
      <c r="I10" s="7">
        <f t="shared" si="0"/>
        <v>50000</v>
      </c>
      <c r="J10" s="9">
        <v>50000</v>
      </c>
      <c r="K10" s="10" t="s">
        <v>19</v>
      </c>
      <c r="L10" s="10" t="s">
        <v>19</v>
      </c>
      <c r="M10" s="10" t="s">
        <v>19</v>
      </c>
      <c r="N10" s="10" t="s">
        <v>19</v>
      </c>
    </row>
    <row r="11" spans="1:14" ht="42" customHeight="1" x14ac:dyDescent="0.2">
      <c r="A11" s="5" t="s">
        <v>64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54</v>
      </c>
      <c r="G11" s="4" t="s">
        <v>53</v>
      </c>
      <c r="H11" s="4" t="s">
        <v>53</v>
      </c>
      <c r="I11" s="7">
        <f t="shared" si="0"/>
        <v>40000</v>
      </c>
      <c r="J11" s="9">
        <v>40000</v>
      </c>
      <c r="K11" s="10" t="s">
        <v>19</v>
      </c>
      <c r="L11" s="10" t="s">
        <v>19</v>
      </c>
      <c r="M11" s="10" t="s">
        <v>19</v>
      </c>
      <c r="N11" s="10" t="s">
        <v>19</v>
      </c>
    </row>
    <row r="12" spans="1:14" ht="42" customHeight="1" x14ac:dyDescent="0.2">
      <c r="A12" s="5" t="s">
        <v>65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66</v>
      </c>
      <c r="I12" s="7">
        <f t="shared" si="0"/>
        <v>16000</v>
      </c>
      <c r="J12" s="9">
        <v>16000</v>
      </c>
      <c r="K12" s="10" t="s">
        <v>19</v>
      </c>
      <c r="L12" s="10" t="s">
        <v>19</v>
      </c>
      <c r="M12" s="10" t="s">
        <v>19</v>
      </c>
      <c r="N12" s="10" t="s">
        <v>19</v>
      </c>
    </row>
    <row r="13" spans="1:14" ht="42" customHeight="1" x14ac:dyDescent="0.2">
      <c r="A13" s="5" t="s">
        <v>184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54</v>
      </c>
      <c r="G13" s="4" t="s">
        <v>53</v>
      </c>
      <c r="H13" s="4" t="s">
        <v>53</v>
      </c>
      <c r="I13" s="7">
        <f t="shared" si="0"/>
        <v>15000</v>
      </c>
      <c r="J13" s="9">
        <v>15000</v>
      </c>
      <c r="K13" s="10" t="s">
        <v>19</v>
      </c>
      <c r="L13" s="10" t="s">
        <v>19</v>
      </c>
      <c r="M13" s="10" t="s">
        <v>19</v>
      </c>
      <c r="N13" s="10" t="s">
        <v>19</v>
      </c>
    </row>
    <row r="14" spans="1:14" ht="42" customHeight="1" x14ac:dyDescent="0.2">
      <c r="A14" s="5" t="s">
        <v>67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54</v>
      </c>
      <c r="G14" s="4" t="s">
        <v>53</v>
      </c>
      <c r="H14" s="4" t="s">
        <v>53</v>
      </c>
      <c r="I14" s="7">
        <f t="shared" si="0"/>
        <v>30000</v>
      </c>
      <c r="J14" s="9">
        <v>30000</v>
      </c>
      <c r="K14" s="10" t="s">
        <v>19</v>
      </c>
      <c r="L14" s="10" t="s">
        <v>19</v>
      </c>
      <c r="M14" s="10" t="s">
        <v>19</v>
      </c>
      <c r="N14" s="10" t="s">
        <v>19</v>
      </c>
    </row>
    <row r="15" spans="1:14" ht="42" customHeight="1" x14ac:dyDescent="0.2">
      <c r="A15" s="5" t="s">
        <v>185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54</v>
      </c>
      <c r="G15" s="4" t="s">
        <v>53</v>
      </c>
      <c r="H15" s="4" t="s">
        <v>53</v>
      </c>
      <c r="I15" s="7">
        <f t="shared" si="0"/>
        <v>6000</v>
      </c>
      <c r="J15" s="9">
        <v>6000</v>
      </c>
      <c r="K15" s="10" t="s">
        <v>19</v>
      </c>
      <c r="L15" s="10" t="s">
        <v>19</v>
      </c>
      <c r="M15" s="10" t="s">
        <v>19</v>
      </c>
      <c r="N15" s="10" t="s">
        <v>19</v>
      </c>
    </row>
    <row r="16" spans="1:14" ht="42" customHeight="1" x14ac:dyDescent="0.2">
      <c r="A16" s="5" t="s">
        <v>68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54</v>
      </c>
      <c r="G16" s="4" t="s">
        <v>53</v>
      </c>
      <c r="H16" s="4" t="s">
        <v>53</v>
      </c>
      <c r="I16" s="7">
        <f t="shared" si="0"/>
        <v>6000</v>
      </c>
      <c r="J16" s="9">
        <v>6000</v>
      </c>
      <c r="K16" s="10" t="s">
        <v>19</v>
      </c>
      <c r="L16" s="10" t="s">
        <v>19</v>
      </c>
      <c r="M16" s="10" t="s">
        <v>19</v>
      </c>
      <c r="N16" s="10" t="s">
        <v>19</v>
      </c>
    </row>
    <row r="17" spans="1:14" ht="42" customHeight="1" x14ac:dyDescent="0.2">
      <c r="A17" s="5" t="s">
        <v>69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54</v>
      </c>
      <c r="G17" s="4" t="s">
        <v>53</v>
      </c>
      <c r="H17" s="4" t="s">
        <v>53</v>
      </c>
      <c r="I17" s="7">
        <f t="shared" si="0"/>
        <v>6000</v>
      </c>
      <c r="J17" s="9">
        <v>6000</v>
      </c>
      <c r="K17" s="10" t="s">
        <v>19</v>
      </c>
      <c r="L17" s="10" t="s">
        <v>19</v>
      </c>
      <c r="M17" s="10" t="s">
        <v>19</v>
      </c>
      <c r="N17" s="10" t="s">
        <v>19</v>
      </c>
    </row>
    <row r="18" spans="1:14" ht="42" customHeight="1" x14ac:dyDescent="0.2">
      <c r="A18" s="5" t="s">
        <v>70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54</v>
      </c>
      <c r="G18" s="4" t="s">
        <v>53</v>
      </c>
      <c r="H18" s="4" t="s">
        <v>53</v>
      </c>
      <c r="I18" s="7">
        <f t="shared" si="0"/>
        <v>6000</v>
      </c>
      <c r="J18" s="9">
        <v>6000</v>
      </c>
      <c r="K18" s="10" t="s">
        <v>19</v>
      </c>
      <c r="L18" s="10" t="s">
        <v>19</v>
      </c>
      <c r="M18" s="10" t="s">
        <v>19</v>
      </c>
      <c r="N18" s="10" t="s">
        <v>19</v>
      </c>
    </row>
    <row r="19" spans="1:14" ht="42" customHeight="1" x14ac:dyDescent="0.2">
      <c r="A19" s="5" t="s">
        <v>71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54</v>
      </c>
      <c r="G19" s="4" t="s">
        <v>53</v>
      </c>
      <c r="H19" s="4" t="s">
        <v>53</v>
      </c>
      <c r="I19" s="7">
        <f t="shared" si="0"/>
        <v>27000</v>
      </c>
      <c r="J19" s="9">
        <v>27000</v>
      </c>
      <c r="K19" s="10" t="s">
        <v>19</v>
      </c>
      <c r="L19" s="10" t="s">
        <v>19</v>
      </c>
      <c r="M19" s="10" t="s">
        <v>19</v>
      </c>
      <c r="N19" s="10" t="s">
        <v>19</v>
      </c>
    </row>
    <row r="20" spans="1:14" ht="42" customHeight="1" x14ac:dyDescent="0.2">
      <c r="A20" s="5" t="s">
        <v>72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54</v>
      </c>
      <c r="G20" s="4" t="s">
        <v>53</v>
      </c>
      <c r="H20" s="4" t="s">
        <v>53</v>
      </c>
      <c r="I20" s="7">
        <f t="shared" si="0"/>
        <v>12000</v>
      </c>
      <c r="J20" s="9">
        <v>12000</v>
      </c>
      <c r="K20" s="10" t="s">
        <v>19</v>
      </c>
      <c r="L20" s="10" t="s">
        <v>19</v>
      </c>
      <c r="M20" s="10" t="s">
        <v>19</v>
      </c>
      <c r="N20" s="10" t="s">
        <v>19</v>
      </c>
    </row>
    <row r="21" spans="1:14" ht="42" customHeight="1" x14ac:dyDescent="0.2">
      <c r="A21" s="5" t="s">
        <v>73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74</v>
      </c>
      <c r="G21" s="4" t="s">
        <v>53</v>
      </c>
      <c r="H21" s="4" t="s">
        <v>53</v>
      </c>
      <c r="I21" s="7">
        <f t="shared" si="0"/>
        <v>85000</v>
      </c>
      <c r="J21" s="9">
        <v>85000</v>
      </c>
      <c r="K21" s="10" t="s">
        <v>19</v>
      </c>
      <c r="L21" s="10" t="s">
        <v>19</v>
      </c>
      <c r="M21" s="10" t="s">
        <v>19</v>
      </c>
      <c r="N21" s="10" t="s">
        <v>19</v>
      </c>
    </row>
    <row r="22" spans="1:14" ht="42" customHeight="1" x14ac:dyDescent="0.2">
      <c r="A22" s="5" t="s">
        <v>75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74</v>
      </c>
      <c r="G22" s="4" t="s">
        <v>53</v>
      </c>
      <c r="H22" s="4" t="s">
        <v>53</v>
      </c>
      <c r="I22" s="7">
        <f t="shared" si="0"/>
        <v>11000</v>
      </c>
      <c r="J22" s="9">
        <v>11000</v>
      </c>
      <c r="K22" s="10" t="s">
        <v>19</v>
      </c>
      <c r="L22" s="10" t="s">
        <v>19</v>
      </c>
      <c r="M22" s="10" t="s">
        <v>19</v>
      </c>
      <c r="N22" s="10" t="s">
        <v>19</v>
      </c>
    </row>
    <row r="23" spans="1:14" ht="42" customHeight="1" x14ac:dyDescent="0.2">
      <c r="A23" s="5" t="s">
        <v>76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54</v>
      </c>
      <c r="G23" s="4" t="s">
        <v>53</v>
      </c>
      <c r="H23" s="4" t="s">
        <v>53</v>
      </c>
      <c r="I23" s="7">
        <f t="shared" si="0"/>
        <v>20000</v>
      </c>
      <c r="J23" s="9">
        <v>20000</v>
      </c>
      <c r="K23" s="10" t="s">
        <v>19</v>
      </c>
      <c r="L23" s="10" t="s">
        <v>19</v>
      </c>
      <c r="M23" s="10" t="s">
        <v>19</v>
      </c>
      <c r="N23" s="10" t="s">
        <v>19</v>
      </c>
    </row>
    <row r="24" spans="1:14" ht="42" customHeight="1" x14ac:dyDescent="0.2">
      <c r="A24" s="5" t="s">
        <v>77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52</v>
      </c>
      <c r="G24" s="4" t="s">
        <v>53</v>
      </c>
      <c r="H24" s="4" t="s">
        <v>53</v>
      </c>
      <c r="I24" s="7">
        <f t="shared" si="0"/>
        <v>40000</v>
      </c>
      <c r="J24" s="9">
        <v>40000</v>
      </c>
      <c r="K24" s="10" t="s">
        <v>19</v>
      </c>
      <c r="L24" s="10" t="s">
        <v>19</v>
      </c>
      <c r="M24" s="10" t="s">
        <v>19</v>
      </c>
      <c r="N24" s="10" t="s">
        <v>19</v>
      </c>
    </row>
    <row r="25" spans="1:14" ht="42" customHeight="1" x14ac:dyDescent="0.2">
      <c r="A25" s="5" t="s">
        <v>78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79</v>
      </c>
      <c r="I25" s="7">
        <f t="shared" si="0"/>
        <v>19811.849999999999</v>
      </c>
      <c r="J25" s="9">
        <v>19811.849999999999</v>
      </c>
      <c r="K25" s="10" t="s">
        <v>19</v>
      </c>
      <c r="L25" s="10" t="s">
        <v>19</v>
      </c>
      <c r="M25" s="10" t="s">
        <v>19</v>
      </c>
      <c r="N25" s="10" t="s">
        <v>19</v>
      </c>
    </row>
    <row r="26" spans="1:14" ht="42" customHeight="1" x14ac:dyDescent="0.2">
      <c r="A26" s="5" t="s">
        <v>80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54</v>
      </c>
      <c r="G26" s="4" t="s">
        <v>53</v>
      </c>
      <c r="H26" s="4" t="s">
        <v>53</v>
      </c>
      <c r="I26" s="7">
        <f t="shared" si="0"/>
        <v>12000</v>
      </c>
      <c r="J26" s="9">
        <v>12000</v>
      </c>
      <c r="K26" s="10" t="s">
        <v>19</v>
      </c>
      <c r="L26" s="10" t="s">
        <v>19</v>
      </c>
      <c r="M26" s="10" t="s">
        <v>19</v>
      </c>
      <c r="N26" s="10" t="s">
        <v>19</v>
      </c>
    </row>
    <row r="27" spans="1:14" ht="42" customHeight="1" x14ac:dyDescent="0.2">
      <c r="A27" s="5" t="s">
        <v>81</v>
      </c>
      <c r="B27" s="4" t="s">
        <v>11</v>
      </c>
      <c r="C27" s="2">
        <v>700</v>
      </c>
      <c r="D27" s="2">
        <v>70005</v>
      </c>
      <c r="E27" s="2" t="s">
        <v>57</v>
      </c>
      <c r="F27" s="4" t="s">
        <v>55</v>
      </c>
      <c r="G27" s="4" t="s">
        <v>53</v>
      </c>
      <c r="H27" s="4" t="s">
        <v>53</v>
      </c>
      <c r="I27" s="7">
        <f t="shared" si="0"/>
        <v>660000</v>
      </c>
      <c r="J27" s="9">
        <v>660000</v>
      </c>
      <c r="K27" s="10" t="s">
        <v>19</v>
      </c>
      <c r="L27" s="10" t="s">
        <v>19</v>
      </c>
      <c r="M27" s="10" t="s">
        <v>19</v>
      </c>
      <c r="N27" s="10" t="s">
        <v>19</v>
      </c>
    </row>
    <row r="28" spans="1:14" ht="42" customHeight="1" x14ac:dyDescent="0.2">
      <c r="A28" s="5" t="s">
        <v>82</v>
      </c>
      <c r="B28" s="4" t="s">
        <v>11</v>
      </c>
      <c r="C28" s="2">
        <v>710</v>
      </c>
      <c r="D28" s="2">
        <v>71035</v>
      </c>
      <c r="E28" s="2" t="s">
        <v>57</v>
      </c>
      <c r="F28" s="4" t="s">
        <v>55</v>
      </c>
      <c r="G28" s="4" t="s">
        <v>53</v>
      </c>
      <c r="H28" s="4" t="s">
        <v>53</v>
      </c>
      <c r="I28" s="7">
        <f t="shared" si="0"/>
        <v>6000</v>
      </c>
      <c r="J28" s="9">
        <v>6000</v>
      </c>
      <c r="K28" s="10" t="s">
        <v>19</v>
      </c>
      <c r="L28" s="10" t="s">
        <v>19</v>
      </c>
      <c r="M28" s="10" t="s">
        <v>19</v>
      </c>
      <c r="N28" s="10" t="s">
        <v>19</v>
      </c>
    </row>
    <row r="29" spans="1:14" ht="42" customHeight="1" x14ac:dyDescent="0.2">
      <c r="A29" s="5" t="s">
        <v>83</v>
      </c>
      <c r="B29" s="4" t="s">
        <v>11</v>
      </c>
      <c r="C29" s="2" t="s">
        <v>84</v>
      </c>
      <c r="D29" s="2" t="s">
        <v>85</v>
      </c>
      <c r="E29" s="2" t="s">
        <v>57</v>
      </c>
      <c r="F29" s="4" t="s">
        <v>54</v>
      </c>
      <c r="G29" s="4" t="s">
        <v>53</v>
      </c>
      <c r="H29" s="4" t="s">
        <v>53</v>
      </c>
      <c r="I29" s="7">
        <f t="shared" si="0"/>
        <v>70000</v>
      </c>
      <c r="J29" s="9">
        <v>70000</v>
      </c>
      <c r="K29" s="10" t="s">
        <v>19</v>
      </c>
      <c r="L29" s="10" t="s">
        <v>19</v>
      </c>
      <c r="M29" s="10" t="s">
        <v>19</v>
      </c>
      <c r="N29" s="10" t="s">
        <v>19</v>
      </c>
    </row>
    <row r="30" spans="1:14" ht="42" customHeight="1" x14ac:dyDescent="0.2">
      <c r="A30" s="5" t="s">
        <v>86</v>
      </c>
      <c r="B30" s="4" t="s">
        <v>11</v>
      </c>
      <c r="C30" s="2" t="s">
        <v>84</v>
      </c>
      <c r="D30" s="2" t="s">
        <v>85</v>
      </c>
      <c r="E30" s="2" t="s">
        <v>57</v>
      </c>
      <c r="F30" s="4" t="s">
        <v>54</v>
      </c>
      <c r="G30" s="4" t="s">
        <v>53</v>
      </c>
      <c r="H30" s="4" t="s">
        <v>53</v>
      </c>
      <c r="I30" s="7">
        <f t="shared" si="0"/>
        <v>50000</v>
      </c>
      <c r="J30" s="9">
        <v>50000</v>
      </c>
      <c r="K30" s="10" t="s">
        <v>19</v>
      </c>
      <c r="L30" s="10" t="s">
        <v>19</v>
      </c>
      <c r="M30" s="10" t="s">
        <v>19</v>
      </c>
      <c r="N30" s="10" t="s">
        <v>19</v>
      </c>
    </row>
    <row r="31" spans="1:14" ht="42" customHeight="1" x14ac:dyDescent="0.2">
      <c r="A31" s="5" t="s">
        <v>87</v>
      </c>
      <c r="B31" s="4" t="s">
        <v>11</v>
      </c>
      <c r="C31" s="2" t="s">
        <v>84</v>
      </c>
      <c r="D31" s="2" t="s">
        <v>85</v>
      </c>
      <c r="E31" s="2" t="s">
        <v>16</v>
      </c>
      <c r="F31" s="4" t="s">
        <v>13</v>
      </c>
      <c r="G31" s="4" t="s">
        <v>14</v>
      </c>
      <c r="H31" s="4" t="s">
        <v>88</v>
      </c>
      <c r="I31" s="7">
        <f t="shared" si="0"/>
        <v>15932.09</v>
      </c>
      <c r="J31" s="9">
        <v>15932.09</v>
      </c>
      <c r="K31" s="10" t="s">
        <v>19</v>
      </c>
      <c r="L31" s="10" t="s">
        <v>19</v>
      </c>
      <c r="M31" s="10" t="s">
        <v>19</v>
      </c>
      <c r="N31" s="10" t="s">
        <v>19</v>
      </c>
    </row>
    <row r="32" spans="1:14" ht="42" customHeight="1" x14ac:dyDescent="0.2">
      <c r="A32" s="5" t="s">
        <v>89</v>
      </c>
      <c r="B32" s="4" t="s">
        <v>11</v>
      </c>
      <c r="C32" s="2">
        <v>900</v>
      </c>
      <c r="D32" s="2">
        <v>90004</v>
      </c>
      <c r="E32" s="2" t="s">
        <v>90</v>
      </c>
      <c r="F32" s="4" t="s">
        <v>13</v>
      </c>
      <c r="G32" s="4" t="s">
        <v>14</v>
      </c>
      <c r="H32" s="4" t="s">
        <v>91</v>
      </c>
      <c r="I32" s="7">
        <f t="shared" si="0"/>
        <v>10500</v>
      </c>
      <c r="J32" s="9">
        <v>10500</v>
      </c>
      <c r="K32" s="10" t="s">
        <v>19</v>
      </c>
      <c r="L32" s="10" t="s">
        <v>19</v>
      </c>
      <c r="M32" s="10" t="s">
        <v>19</v>
      </c>
      <c r="N32" s="10" t="s">
        <v>19</v>
      </c>
    </row>
    <row r="33" spans="1:14" ht="42" customHeight="1" x14ac:dyDescent="0.2">
      <c r="A33" s="5" t="s">
        <v>92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93</v>
      </c>
      <c r="I33" s="7">
        <f t="shared" si="0"/>
        <v>11000</v>
      </c>
      <c r="J33" s="9">
        <v>11000</v>
      </c>
      <c r="K33" s="10" t="s">
        <v>19</v>
      </c>
      <c r="L33" s="10" t="s">
        <v>19</v>
      </c>
      <c r="M33" s="10" t="s">
        <v>19</v>
      </c>
      <c r="N33" s="10" t="s">
        <v>19</v>
      </c>
    </row>
    <row r="34" spans="1:14" ht="42" customHeight="1" x14ac:dyDescent="0.2">
      <c r="A34" s="5" t="s">
        <v>94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54</v>
      </c>
      <c r="G34" s="4" t="s">
        <v>53</v>
      </c>
      <c r="H34" s="4" t="s">
        <v>53</v>
      </c>
      <c r="I34" s="7">
        <f t="shared" si="0"/>
        <v>70000</v>
      </c>
      <c r="J34" s="9">
        <v>70000</v>
      </c>
      <c r="K34" s="10" t="s">
        <v>19</v>
      </c>
      <c r="L34" s="10" t="s">
        <v>19</v>
      </c>
      <c r="M34" s="10" t="s">
        <v>19</v>
      </c>
      <c r="N34" s="10" t="s">
        <v>19</v>
      </c>
    </row>
    <row r="35" spans="1:14" ht="42" customHeight="1" x14ac:dyDescent="0.2">
      <c r="A35" s="5" t="s">
        <v>186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52</v>
      </c>
      <c r="G35" s="4" t="s">
        <v>53</v>
      </c>
      <c r="H35" s="4" t="s">
        <v>53</v>
      </c>
      <c r="I35" s="7">
        <f t="shared" si="0"/>
        <v>50000</v>
      </c>
      <c r="J35" s="9">
        <v>50000</v>
      </c>
      <c r="K35" s="10" t="s">
        <v>19</v>
      </c>
      <c r="L35" s="10" t="s">
        <v>19</v>
      </c>
      <c r="M35" s="10" t="s">
        <v>19</v>
      </c>
      <c r="N35" s="10" t="s">
        <v>19</v>
      </c>
    </row>
    <row r="36" spans="1:14" ht="42" customHeight="1" x14ac:dyDescent="0.2">
      <c r="A36" s="5" t="s">
        <v>187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52</v>
      </c>
      <c r="G36" s="4" t="s">
        <v>53</v>
      </c>
      <c r="H36" s="4" t="s">
        <v>53</v>
      </c>
      <c r="I36" s="7">
        <f t="shared" si="0"/>
        <v>90000</v>
      </c>
      <c r="J36" s="9">
        <v>90000</v>
      </c>
      <c r="K36" s="10" t="s">
        <v>19</v>
      </c>
      <c r="L36" s="10" t="s">
        <v>19</v>
      </c>
      <c r="M36" s="10" t="s">
        <v>19</v>
      </c>
      <c r="N36" s="10" t="s">
        <v>19</v>
      </c>
    </row>
    <row r="37" spans="1:14" ht="42" customHeight="1" x14ac:dyDescent="0.2">
      <c r="A37" s="5" t="s">
        <v>188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95</v>
      </c>
      <c r="G37" s="4" t="s">
        <v>53</v>
      </c>
      <c r="H37" s="4" t="s">
        <v>53</v>
      </c>
      <c r="I37" s="7">
        <f t="shared" si="0"/>
        <v>30000</v>
      </c>
      <c r="J37" s="9">
        <v>30000</v>
      </c>
      <c r="K37" s="10" t="s">
        <v>19</v>
      </c>
      <c r="L37" s="10" t="s">
        <v>19</v>
      </c>
      <c r="M37" s="10" t="s">
        <v>19</v>
      </c>
      <c r="N37" s="10" t="s">
        <v>19</v>
      </c>
    </row>
    <row r="38" spans="1:14" ht="42" customHeight="1" x14ac:dyDescent="0.2">
      <c r="A38" s="5" t="s">
        <v>96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97</v>
      </c>
      <c r="G38" s="4" t="s">
        <v>53</v>
      </c>
      <c r="H38" s="4" t="s">
        <v>53</v>
      </c>
      <c r="I38" s="7">
        <f t="shared" si="0"/>
        <v>100000</v>
      </c>
      <c r="J38" s="9">
        <v>100000</v>
      </c>
      <c r="K38" s="10" t="s">
        <v>19</v>
      </c>
      <c r="L38" s="10" t="s">
        <v>19</v>
      </c>
      <c r="M38" s="10" t="s">
        <v>19</v>
      </c>
      <c r="N38" s="10" t="s">
        <v>19</v>
      </c>
    </row>
    <row r="39" spans="1:14" ht="42" customHeight="1" x14ac:dyDescent="0.2">
      <c r="A39" s="5" t="s">
        <v>98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74</v>
      </c>
      <c r="G39" s="4" t="s">
        <v>60</v>
      </c>
      <c r="H39" s="4">
        <v>10</v>
      </c>
      <c r="I39" s="7">
        <f t="shared" si="0"/>
        <v>49995</v>
      </c>
      <c r="J39" s="9">
        <v>49995</v>
      </c>
      <c r="K39" s="10" t="s">
        <v>19</v>
      </c>
      <c r="L39" s="10" t="s">
        <v>19</v>
      </c>
      <c r="M39" s="10" t="s">
        <v>19</v>
      </c>
      <c r="N39" s="10" t="s">
        <v>19</v>
      </c>
    </row>
    <row r="40" spans="1:14" ht="42" customHeight="1" x14ac:dyDescent="0.2">
      <c r="A40" s="5" t="s">
        <v>99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66</v>
      </c>
      <c r="I40" s="7">
        <f t="shared" si="0"/>
        <v>10500</v>
      </c>
      <c r="J40" s="9">
        <v>10500</v>
      </c>
      <c r="K40" s="10" t="s">
        <v>19</v>
      </c>
      <c r="L40" s="10" t="s">
        <v>19</v>
      </c>
      <c r="M40" s="10" t="s">
        <v>19</v>
      </c>
      <c r="N40" s="10" t="s">
        <v>19</v>
      </c>
    </row>
    <row r="41" spans="1:14" ht="42" customHeight="1" x14ac:dyDescent="0.2">
      <c r="A41" s="5" t="s">
        <v>100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101</v>
      </c>
      <c r="I41" s="7">
        <f t="shared" si="0"/>
        <v>13000</v>
      </c>
      <c r="J41" s="9">
        <v>13000</v>
      </c>
      <c r="K41" s="10" t="s">
        <v>19</v>
      </c>
      <c r="L41" s="10" t="s">
        <v>19</v>
      </c>
      <c r="M41" s="10" t="s">
        <v>19</v>
      </c>
      <c r="N41" s="10" t="s">
        <v>19</v>
      </c>
    </row>
    <row r="42" spans="1:14" ht="42" customHeight="1" x14ac:dyDescent="0.2">
      <c r="A42" s="5" t="s">
        <v>102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74</v>
      </c>
      <c r="G42" s="4" t="s">
        <v>60</v>
      </c>
      <c r="H42" s="4">
        <v>11</v>
      </c>
      <c r="I42" s="7">
        <f t="shared" si="0"/>
        <v>23000</v>
      </c>
      <c r="J42" s="9">
        <v>23000</v>
      </c>
      <c r="K42" s="10" t="s">
        <v>19</v>
      </c>
      <c r="L42" s="10" t="s">
        <v>19</v>
      </c>
      <c r="M42" s="10" t="s">
        <v>19</v>
      </c>
      <c r="N42" s="10" t="s">
        <v>19</v>
      </c>
    </row>
    <row r="43" spans="1:14" ht="42" customHeight="1" x14ac:dyDescent="0.2">
      <c r="A43" s="5" t="s">
        <v>103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54</v>
      </c>
      <c r="G43" s="4" t="s">
        <v>53</v>
      </c>
      <c r="H43" s="4" t="s">
        <v>53</v>
      </c>
      <c r="I43" s="7">
        <f t="shared" si="0"/>
        <v>21400</v>
      </c>
      <c r="J43" s="9">
        <v>25000</v>
      </c>
      <c r="K43" s="10" t="s">
        <v>19</v>
      </c>
      <c r="L43" s="30">
        <v>-3600</v>
      </c>
      <c r="M43" s="10" t="s">
        <v>19</v>
      </c>
      <c r="N43" s="10" t="s">
        <v>19</v>
      </c>
    </row>
    <row r="44" spans="1:14" ht="42" customHeight="1" x14ac:dyDescent="0.2">
      <c r="A44" s="5" t="s">
        <v>104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54</v>
      </c>
      <c r="G44" s="4" t="s">
        <v>53</v>
      </c>
      <c r="H44" s="4" t="s">
        <v>53</v>
      </c>
      <c r="I44" s="7">
        <f t="shared" si="0"/>
        <v>88302.7</v>
      </c>
      <c r="J44" s="9">
        <v>90302.7</v>
      </c>
      <c r="K44" s="30">
        <v>-2000</v>
      </c>
      <c r="L44" s="10" t="s">
        <v>19</v>
      </c>
      <c r="M44" s="10" t="s">
        <v>19</v>
      </c>
      <c r="N44" s="10" t="s">
        <v>19</v>
      </c>
    </row>
    <row r="45" spans="1:14" ht="42" customHeight="1" x14ac:dyDescent="0.2">
      <c r="A45" s="27" t="s">
        <v>105</v>
      </c>
      <c r="B45" s="28" t="s">
        <v>11</v>
      </c>
      <c r="C45" s="29">
        <v>900</v>
      </c>
      <c r="D45" s="29">
        <v>90005</v>
      </c>
      <c r="E45" s="29" t="s">
        <v>106</v>
      </c>
      <c r="F45" s="4" t="s">
        <v>107</v>
      </c>
      <c r="G45" s="4" t="s">
        <v>108</v>
      </c>
      <c r="H45" s="4" t="s">
        <v>53</v>
      </c>
      <c r="I45" s="7">
        <f t="shared" si="0"/>
        <v>430000</v>
      </c>
      <c r="J45" s="9">
        <v>430000</v>
      </c>
      <c r="K45" s="10" t="s">
        <v>19</v>
      </c>
      <c r="L45" s="10" t="s">
        <v>19</v>
      </c>
      <c r="M45" s="10" t="s">
        <v>19</v>
      </c>
      <c r="N45" s="10" t="s">
        <v>19</v>
      </c>
    </row>
    <row r="46" spans="1:14" ht="42" customHeight="1" x14ac:dyDescent="0.2">
      <c r="A46" s="27" t="s">
        <v>105</v>
      </c>
      <c r="B46" s="28" t="s">
        <v>11</v>
      </c>
      <c r="C46" s="29">
        <v>900</v>
      </c>
      <c r="D46" s="29">
        <v>90005</v>
      </c>
      <c r="E46" s="29" t="s">
        <v>109</v>
      </c>
      <c r="F46" s="4" t="s">
        <v>107</v>
      </c>
      <c r="G46" s="4" t="s">
        <v>108</v>
      </c>
      <c r="H46" s="4" t="s">
        <v>53</v>
      </c>
      <c r="I46" s="7">
        <f t="shared" si="0"/>
        <v>440000</v>
      </c>
      <c r="J46" s="9">
        <v>440000</v>
      </c>
      <c r="K46" s="10" t="s">
        <v>19</v>
      </c>
      <c r="L46" s="10" t="s">
        <v>19</v>
      </c>
      <c r="M46" s="10" t="s">
        <v>19</v>
      </c>
      <c r="N46" s="10" t="s">
        <v>19</v>
      </c>
    </row>
    <row r="47" spans="1:14" ht="42" customHeight="1" x14ac:dyDescent="0.2">
      <c r="A47" s="5" t="s">
        <v>110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111</v>
      </c>
      <c r="I47" s="7">
        <f t="shared" si="0"/>
        <v>15000</v>
      </c>
      <c r="J47" s="9">
        <v>15000</v>
      </c>
      <c r="K47" s="10" t="s">
        <v>19</v>
      </c>
      <c r="L47" s="10" t="s">
        <v>19</v>
      </c>
      <c r="M47" s="10" t="s">
        <v>19</v>
      </c>
      <c r="N47" s="10" t="s">
        <v>19</v>
      </c>
    </row>
    <row r="48" spans="1:14" ht="42" customHeight="1" x14ac:dyDescent="0.2">
      <c r="A48" s="5" t="s">
        <v>112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113</v>
      </c>
      <c r="I48" s="7">
        <f t="shared" si="0"/>
        <v>26900</v>
      </c>
      <c r="J48" s="9">
        <v>26900</v>
      </c>
      <c r="K48" s="10" t="s">
        <v>19</v>
      </c>
      <c r="L48" s="10" t="s">
        <v>19</v>
      </c>
      <c r="M48" s="10" t="s">
        <v>19</v>
      </c>
      <c r="N48" s="10" t="s">
        <v>19</v>
      </c>
    </row>
    <row r="49" spans="1:14" ht="42" customHeight="1" x14ac:dyDescent="0.2">
      <c r="A49" s="5" t="s">
        <v>114</v>
      </c>
      <c r="B49" s="4" t="s">
        <v>11</v>
      </c>
      <c r="C49" s="2">
        <v>600</v>
      </c>
      <c r="D49" s="2">
        <v>60016</v>
      </c>
      <c r="E49" s="2" t="s">
        <v>57</v>
      </c>
      <c r="F49" s="4" t="s">
        <v>54</v>
      </c>
      <c r="G49" s="4" t="s">
        <v>53</v>
      </c>
      <c r="H49" s="4" t="s">
        <v>53</v>
      </c>
      <c r="I49" s="7">
        <f t="shared" si="0"/>
        <v>50000</v>
      </c>
      <c r="J49" s="9">
        <v>50000</v>
      </c>
      <c r="K49" s="10" t="s">
        <v>19</v>
      </c>
      <c r="L49" s="10" t="s">
        <v>19</v>
      </c>
      <c r="M49" s="10" t="s">
        <v>19</v>
      </c>
      <c r="N49" s="10" t="s">
        <v>19</v>
      </c>
    </row>
    <row r="50" spans="1:14" ht="42" customHeight="1" x14ac:dyDescent="0.2">
      <c r="A50" s="5" t="s">
        <v>115</v>
      </c>
      <c r="B50" s="4" t="s">
        <v>11</v>
      </c>
      <c r="C50" s="2">
        <v>600</v>
      </c>
      <c r="D50" s="2">
        <v>60016</v>
      </c>
      <c r="E50" s="2" t="s">
        <v>57</v>
      </c>
      <c r="F50" s="4" t="s">
        <v>54</v>
      </c>
      <c r="G50" s="4" t="s">
        <v>53</v>
      </c>
      <c r="H50" s="4" t="s">
        <v>53</v>
      </c>
      <c r="I50" s="7">
        <f t="shared" si="0"/>
        <v>70000</v>
      </c>
      <c r="J50" s="9">
        <v>70000</v>
      </c>
      <c r="K50" s="10" t="s">
        <v>19</v>
      </c>
      <c r="L50" s="10" t="s">
        <v>19</v>
      </c>
      <c r="M50" s="10" t="s">
        <v>19</v>
      </c>
      <c r="N50" s="10" t="s">
        <v>19</v>
      </c>
    </row>
    <row r="51" spans="1:14" ht="42" customHeight="1" x14ac:dyDescent="0.2">
      <c r="A51" s="5" t="s">
        <v>189</v>
      </c>
      <c r="B51" s="4" t="s">
        <v>11</v>
      </c>
      <c r="C51" s="2">
        <v>921</v>
      </c>
      <c r="D51" s="2">
        <v>92120</v>
      </c>
      <c r="E51" s="2" t="s">
        <v>116</v>
      </c>
      <c r="F51" s="4" t="s">
        <v>54</v>
      </c>
      <c r="G51" s="4" t="s">
        <v>108</v>
      </c>
      <c r="H51" s="4" t="s">
        <v>53</v>
      </c>
      <c r="I51" s="7">
        <f t="shared" si="0"/>
        <v>25000</v>
      </c>
      <c r="J51" s="9">
        <v>25000</v>
      </c>
      <c r="K51" s="10" t="s">
        <v>19</v>
      </c>
      <c r="L51" s="10" t="s">
        <v>19</v>
      </c>
      <c r="M51" s="10" t="s">
        <v>19</v>
      </c>
      <c r="N51" s="10" t="s">
        <v>19</v>
      </c>
    </row>
    <row r="52" spans="1:14" ht="42" customHeight="1" x14ac:dyDescent="0.2">
      <c r="A52" s="5" t="s">
        <v>117</v>
      </c>
      <c r="B52" s="4" t="s">
        <v>11</v>
      </c>
      <c r="C52" s="2">
        <v>900</v>
      </c>
      <c r="D52" s="2">
        <v>90001</v>
      </c>
      <c r="E52" s="2" t="s">
        <v>118</v>
      </c>
      <c r="F52" s="4" t="s">
        <v>54</v>
      </c>
      <c r="G52" s="4" t="s">
        <v>53</v>
      </c>
      <c r="H52" s="4" t="s">
        <v>53</v>
      </c>
      <c r="I52" s="7">
        <f t="shared" si="0"/>
        <v>500000</v>
      </c>
      <c r="J52" s="9">
        <v>500000</v>
      </c>
      <c r="K52" s="10" t="s">
        <v>19</v>
      </c>
      <c r="L52" s="10" t="s">
        <v>19</v>
      </c>
      <c r="M52" s="10" t="s">
        <v>19</v>
      </c>
      <c r="N52" s="10" t="s">
        <v>19</v>
      </c>
    </row>
    <row r="53" spans="1:14" ht="42" customHeight="1" x14ac:dyDescent="0.2">
      <c r="A53" s="5" t="s">
        <v>119</v>
      </c>
      <c r="B53" s="4" t="s">
        <v>11</v>
      </c>
      <c r="C53" s="2" t="s">
        <v>84</v>
      </c>
      <c r="D53" s="2" t="s">
        <v>85</v>
      </c>
      <c r="E53" s="2" t="s">
        <v>16</v>
      </c>
      <c r="F53" s="4" t="s">
        <v>13</v>
      </c>
      <c r="G53" s="4" t="s">
        <v>14</v>
      </c>
      <c r="H53" s="4" t="s">
        <v>120</v>
      </c>
      <c r="I53" s="7">
        <f t="shared" si="0"/>
        <v>26105.09</v>
      </c>
      <c r="J53" s="9">
        <v>26105.09</v>
      </c>
      <c r="K53" s="10" t="s">
        <v>19</v>
      </c>
      <c r="L53" s="10" t="s">
        <v>19</v>
      </c>
      <c r="M53" s="10" t="s">
        <v>19</v>
      </c>
      <c r="N53" s="10" t="s">
        <v>19</v>
      </c>
    </row>
    <row r="54" spans="1:14" ht="42" customHeight="1" x14ac:dyDescent="0.2">
      <c r="A54" s="5" t="s">
        <v>190</v>
      </c>
      <c r="B54" s="4" t="s">
        <v>11</v>
      </c>
      <c r="C54" s="2">
        <v>600</v>
      </c>
      <c r="D54" s="2">
        <v>60014</v>
      </c>
      <c r="E54" s="2" t="s">
        <v>121</v>
      </c>
      <c r="F54" s="4" t="s">
        <v>54</v>
      </c>
      <c r="G54" s="4" t="s">
        <v>108</v>
      </c>
      <c r="H54" s="4" t="s">
        <v>53</v>
      </c>
      <c r="I54" s="7">
        <f t="shared" si="0"/>
        <v>150000</v>
      </c>
      <c r="J54" s="9">
        <v>150000</v>
      </c>
      <c r="K54" s="10" t="s">
        <v>19</v>
      </c>
      <c r="L54" s="10" t="s">
        <v>19</v>
      </c>
      <c r="M54" s="10" t="s">
        <v>19</v>
      </c>
      <c r="N54" s="10" t="s">
        <v>19</v>
      </c>
    </row>
    <row r="55" spans="1:14" ht="42" customHeight="1" x14ac:dyDescent="0.2">
      <c r="A55" s="5" t="s">
        <v>191</v>
      </c>
      <c r="B55" s="4" t="s">
        <v>11</v>
      </c>
      <c r="C55" s="2">
        <v>926</v>
      </c>
      <c r="D55" s="2">
        <v>92601</v>
      </c>
      <c r="E55" s="2" t="s">
        <v>57</v>
      </c>
      <c r="F55" s="4" t="s">
        <v>54</v>
      </c>
      <c r="G55" s="4" t="s">
        <v>53</v>
      </c>
      <c r="H55" s="4" t="s">
        <v>53</v>
      </c>
      <c r="I55" s="7">
        <f t="shared" si="0"/>
        <v>60000</v>
      </c>
      <c r="J55" s="9">
        <v>60000</v>
      </c>
      <c r="K55" s="10" t="s">
        <v>19</v>
      </c>
      <c r="L55" s="10" t="s">
        <v>19</v>
      </c>
      <c r="M55" s="10" t="s">
        <v>19</v>
      </c>
      <c r="N55" s="10" t="s">
        <v>19</v>
      </c>
    </row>
    <row r="56" spans="1:14" ht="42" customHeight="1" x14ac:dyDescent="0.2">
      <c r="A56" s="5" t="s">
        <v>122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107</v>
      </c>
      <c r="G56" s="4" t="s">
        <v>53</v>
      </c>
      <c r="H56" s="4" t="s">
        <v>53</v>
      </c>
      <c r="I56" s="7">
        <f t="shared" si="0"/>
        <v>80000</v>
      </c>
      <c r="J56" s="9">
        <v>80000</v>
      </c>
      <c r="K56" s="10" t="s">
        <v>19</v>
      </c>
      <c r="L56" s="10" t="s">
        <v>19</v>
      </c>
      <c r="M56" s="10" t="s">
        <v>19</v>
      </c>
      <c r="N56" s="10" t="s">
        <v>19</v>
      </c>
    </row>
    <row r="57" spans="1:14" ht="42" customHeight="1" x14ac:dyDescent="0.2">
      <c r="A57" s="5" t="s">
        <v>192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52</v>
      </c>
      <c r="G57" s="4" t="s">
        <v>53</v>
      </c>
      <c r="H57" s="4" t="s">
        <v>53</v>
      </c>
      <c r="I57" s="7">
        <f t="shared" si="0"/>
        <v>30000</v>
      </c>
      <c r="J57" s="9">
        <v>30000</v>
      </c>
      <c r="K57" s="10" t="s">
        <v>19</v>
      </c>
      <c r="L57" s="10" t="s">
        <v>19</v>
      </c>
      <c r="M57" s="10" t="s">
        <v>19</v>
      </c>
      <c r="N57" s="10" t="s">
        <v>19</v>
      </c>
    </row>
    <row r="58" spans="1:14" ht="42" customHeight="1" x14ac:dyDescent="0.2">
      <c r="A58" s="5" t="s">
        <v>123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52</v>
      </c>
      <c r="G58" s="4" t="s">
        <v>53</v>
      </c>
      <c r="H58" s="4" t="s">
        <v>53</v>
      </c>
      <c r="I58" s="7">
        <f t="shared" si="0"/>
        <v>300000</v>
      </c>
      <c r="J58" s="9">
        <v>300000</v>
      </c>
      <c r="K58" s="10" t="s">
        <v>19</v>
      </c>
      <c r="L58" s="10" t="s">
        <v>19</v>
      </c>
      <c r="M58" s="10" t="s">
        <v>19</v>
      </c>
      <c r="N58" s="10" t="s">
        <v>19</v>
      </c>
    </row>
    <row r="59" spans="1:14" ht="42" customHeight="1" x14ac:dyDescent="0.2">
      <c r="A59" s="5" t="s">
        <v>124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54</v>
      </c>
      <c r="G59" s="4" t="s">
        <v>53</v>
      </c>
      <c r="H59" s="4" t="s">
        <v>53</v>
      </c>
      <c r="I59" s="7">
        <f t="shared" si="0"/>
        <v>20000</v>
      </c>
      <c r="J59" s="9">
        <v>20000</v>
      </c>
      <c r="K59" s="10" t="s">
        <v>19</v>
      </c>
      <c r="L59" s="10" t="s">
        <v>19</v>
      </c>
      <c r="M59" s="10" t="s">
        <v>19</v>
      </c>
      <c r="N59" s="10" t="s">
        <v>19</v>
      </c>
    </row>
    <row r="60" spans="1:14" ht="42" customHeight="1" x14ac:dyDescent="0.2">
      <c r="A60" s="5" t="s">
        <v>125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54</v>
      </c>
      <c r="G60" s="4" t="s">
        <v>53</v>
      </c>
      <c r="H60" s="4" t="s">
        <v>53</v>
      </c>
      <c r="I60" s="7">
        <f t="shared" si="0"/>
        <v>40000</v>
      </c>
      <c r="J60" s="9">
        <v>40000</v>
      </c>
      <c r="K60" s="10" t="s">
        <v>19</v>
      </c>
      <c r="L60" s="10" t="s">
        <v>19</v>
      </c>
      <c r="M60" s="10" t="s">
        <v>19</v>
      </c>
      <c r="N60" s="10" t="s">
        <v>19</v>
      </c>
    </row>
    <row r="61" spans="1:14" ht="42" customHeight="1" x14ac:dyDescent="0.2">
      <c r="A61" s="5" t="s">
        <v>126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54</v>
      </c>
      <c r="G61" s="4" t="s">
        <v>53</v>
      </c>
      <c r="H61" s="4" t="s">
        <v>53</v>
      </c>
      <c r="I61" s="7">
        <f t="shared" si="0"/>
        <v>120000</v>
      </c>
      <c r="J61" s="9">
        <v>120000</v>
      </c>
      <c r="K61" s="10" t="s">
        <v>19</v>
      </c>
      <c r="L61" s="10" t="s">
        <v>19</v>
      </c>
      <c r="M61" s="10" t="s">
        <v>19</v>
      </c>
      <c r="N61" s="10" t="s">
        <v>19</v>
      </c>
    </row>
    <row r="62" spans="1:14" ht="42" customHeight="1" x14ac:dyDescent="0.2">
      <c r="A62" s="5" t="s">
        <v>193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54</v>
      </c>
      <c r="G62" s="4" t="s">
        <v>53</v>
      </c>
      <c r="H62" s="4" t="s">
        <v>53</v>
      </c>
      <c r="I62" s="7">
        <f t="shared" si="0"/>
        <v>100000</v>
      </c>
      <c r="J62" s="9">
        <v>100000</v>
      </c>
      <c r="K62" s="10" t="s">
        <v>19</v>
      </c>
      <c r="L62" s="10" t="s">
        <v>19</v>
      </c>
      <c r="M62" s="10" t="s">
        <v>19</v>
      </c>
      <c r="N62" s="10" t="s">
        <v>19</v>
      </c>
    </row>
    <row r="63" spans="1:14" ht="42" customHeight="1" x14ac:dyDescent="0.2">
      <c r="A63" s="5" t="s">
        <v>194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54</v>
      </c>
      <c r="G63" s="4" t="s">
        <v>53</v>
      </c>
      <c r="H63" s="4" t="s">
        <v>53</v>
      </c>
      <c r="I63" s="7">
        <f t="shared" si="0"/>
        <v>30000</v>
      </c>
      <c r="J63" s="9">
        <v>30000</v>
      </c>
      <c r="K63" s="10" t="s">
        <v>19</v>
      </c>
      <c r="L63" s="10" t="s">
        <v>19</v>
      </c>
      <c r="M63" s="10" t="s">
        <v>19</v>
      </c>
      <c r="N63" s="10" t="s">
        <v>19</v>
      </c>
    </row>
    <row r="64" spans="1:14" ht="42" customHeight="1" x14ac:dyDescent="0.2">
      <c r="A64" s="5" t="s">
        <v>127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54</v>
      </c>
      <c r="G64" s="4" t="s">
        <v>53</v>
      </c>
      <c r="H64" s="4" t="s">
        <v>53</v>
      </c>
      <c r="I64" s="7">
        <f t="shared" si="0"/>
        <v>100000</v>
      </c>
      <c r="J64" s="9">
        <v>100000</v>
      </c>
      <c r="K64" s="10" t="s">
        <v>19</v>
      </c>
      <c r="L64" s="10" t="s">
        <v>19</v>
      </c>
      <c r="M64" s="10" t="s">
        <v>19</v>
      </c>
      <c r="N64" s="10" t="s">
        <v>19</v>
      </c>
    </row>
    <row r="65" spans="1:14" ht="42" customHeight="1" x14ac:dyDescent="0.2">
      <c r="A65" s="5" t="s">
        <v>128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54</v>
      </c>
      <c r="G65" s="4" t="s">
        <v>53</v>
      </c>
      <c r="H65" s="4" t="s">
        <v>53</v>
      </c>
      <c r="I65" s="7">
        <f t="shared" si="0"/>
        <v>100000</v>
      </c>
      <c r="J65" s="9">
        <v>100000</v>
      </c>
      <c r="K65" s="10" t="s">
        <v>19</v>
      </c>
      <c r="L65" s="10" t="s">
        <v>19</v>
      </c>
      <c r="M65" s="10" t="s">
        <v>19</v>
      </c>
      <c r="N65" s="10" t="s">
        <v>19</v>
      </c>
    </row>
    <row r="66" spans="1:14" ht="42" customHeight="1" x14ac:dyDescent="0.2">
      <c r="A66" s="5" t="s">
        <v>129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54</v>
      </c>
      <c r="G66" s="4" t="s">
        <v>53</v>
      </c>
      <c r="H66" s="4" t="s">
        <v>53</v>
      </c>
      <c r="I66" s="7">
        <f t="shared" si="0"/>
        <v>1850000</v>
      </c>
      <c r="J66" s="9">
        <v>1850000</v>
      </c>
      <c r="K66" s="10" t="s">
        <v>19</v>
      </c>
      <c r="L66" s="10" t="s">
        <v>19</v>
      </c>
      <c r="M66" s="10" t="s">
        <v>19</v>
      </c>
      <c r="N66" s="10" t="s">
        <v>19</v>
      </c>
    </row>
    <row r="67" spans="1:14" ht="42" customHeight="1" x14ac:dyDescent="0.2">
      <c r="A67" s="5" t="s">
        <v>130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52</v>
      </c>
      <c r="G67" s="4" t="s">
        <v>60</v>
      </c>
      <c r="H67" s="4">
        <v>7</v>
      </c>
      <c r="I67" s="7">
        <f t="shared" si="0"/>
        <v>50000</v>
      </c>
      <c r="J67" s="9">
        <v>50000</v>
      </c>
      <c r="K67" s="10" t="s">
        <v>19</v>
      </c>
      <c r="L67" s="10" t="s">
        <v>19</v>
      </c>
      <c r="M67" s="10" t="s">
        <v>19</v>
      </c>
      <c r="N67" s="10" t="s">
        <v>19</v>
      </c>
    </row>
    <row r="68" spans="1:14" ht="42" customHeight="1" x14ac:dyDescent="0.2">
      <c r="A68" s="5" t="s">
        <v>131</v>
      </c>
      <c r="B68" s="4" t="s">
        <v>11</v>
      </c>
      <c r="C68" s="2">
        <v>600</v>
      </c>
      <c r="D68" s="2">
        <v>60016</v>
      </c>
      <c r="E68" s="2" t="s">
        <v>132</v>
      </c>
      <c r="F68" s="4" t="s">
        <v>54</v>
      </c>
      <c r="G68" s="4" t="s">
        <v>53</v>
      </c>
      <c r="H68" s="4" t="s">
        <v>53</v>
      </c>
      <c r="I68" s="7">
        <f t="shared" ref="I68:I124" si="1">SUM(J68:N68)</f>
        <v>30000</v>
      </c>
      <c r="J68" s="9">
        <v>30000</v>
      </c>
      <c r="K68" s="10" t="s">
        <v>19</v>
      </c>
      <c r="L68" s="10" t="s">
        <v>19</v>
      </c>
      <c r="M68" s="10" t="s">
        <v>19</v>
      </c>
      <c r="N68" s="10" t="s">
        <v>19</v>
      </c>
    </row>
    <row r="69" spans="1:14" ht="42" customHeight="1" x14ac:dyDescent="0.2">
      <c r="A69" s="5" t="s">
        <v>195</v>
      </c>
      <c r="B69" s="4" t="s">
        <v>11</v>
      </c>
      <c r="C69" s="2">
        <v>700</v>
      </c>
      <c r="D69" s="2">
        <v>70005</v>
      </c>
      <c r="E69" s="2" t="s">
        <v>57</v>
      </c>
      <c r="F69" s="4" t="s">
        <v>55</v>
      </c>
      <c r="G69" s="4" t="s">
        <v>53</v>
      </c>
      <c r="H69" s="4" t="s">
        <v>53</v>
      </c>
      <c r="I69" s="7">
        <f t="shared" si="1"/>
        <v>200000</v>
      </c>
      <c r="J69" s="9">
        <v>200000</v>
      </c>
      <c r="K69" s="10" t="s">
        <v>19</v>
      </c>
      <c r="L69" s="10" t="s">
        <v>19</v>
      </c>
      <c r="M69" s="10" t="s">
        <v>19</v>
      </c>
      <c r="N69" s="10" t="s">
        <v>19</v>
      </c>
    </row>
    <row r="70" spans="1:14" ht="42" customHeight="1" x14ac:dyDescent="0.2">
      <c r="A70" s="5" t="s">
        <v>196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54</v>
      </c>
      <c r="G70" s="4" t="s">
        <v>53</v>
      </c>
      <c r="H70" s="4" t="s">
        <v>53</v>
      </c>
      <c r="I70" s="7">
        <f t="shared" si="1"/>
        <v>100000</v>
      </c>
      <c r="J70" s="9">
        <v>100000</v>
      </c>
      <c r="K70" s="10" t="s">
        <v>19</v>
      </c>
      <c r="L70" s="10" t="s">
        <v>19</v>
      </c>
      <c r="M70" s="10" t="s">
        <v>19</v>
      </c>
      <c r="N70" s="10" t="s">
        <v>19</v>
      </c>
    </row>
    <row r="71" spans="1:14" ht="42" customHeight="1" x14ac:dyDescent="0.2">
      <c r="A71" s="5" t="s">
        <v>197</v>
      </c>
      <c r="B71" s="4" t="s">
        <v>11</v>
      </c>
      <c r="C71" s="2">
        <v>801</v>
      </c>
      <c r="D71" s="2">
        <v>80101</v>
      </c>
      <c r="E71" s="2" t="s">
        <v>57</v>
      </c>
      <c r="F71" s="4" t="s">
        <v>52</v>
      </c>
      <c r="G71" s="4" t="s">
        <v>53</v>
      </c>
      <c r="H71" s="4" t="s">
        <v>53</v>
      </c>
      <c r="I71" s="7">
        <f t="shared" si="1"/>
        <v>50000</v>
      </c>
      <c r="J71" s="9">
        <v>50000</v>
      </c>
      <c r="K71" s="10" t="s">
        <v>19</v>
      </c>
      <c r="L71" s="10" t="s">
        <v>19</v>
      </c>
      <c r="M71" s="10" t="s">
        <v>19</v>
      </c>
      <c r="N71" s="10" t="s">
        <v>19</v>
      </c>
    </row>
    <row r="72" spans="1:14" ht="42" customHeight="1" x14ac:dyDescent="0.2">
      <c r="A72" s="5" t="s">
        <v>133</v>
      </c>
      <c r="B72" s="4" t="s">
        <v>11</v>
      </c>
      <c r="C72" s="2">
        <v>801</v>
      </c>
      <c r="D72" s="2">
        <v>80104</v>
      </c>
      <c r="E72" s="2" t="s">
        <v>57</v>
      </c>
      <c r="F72" s="4" t="s">
        <v>52</v>
      </c>
      <c r="G72" s="4" t="s">
        <v>53</v>
      </c>
      <c r="H72" s="4" t="s">
        <v>53</v>
      </c>
      <c r="I72" s="7">
        <f t="shared" si="1"/>
        <v>50000</v>
      </c>
      <c r="J72" s="9">
        <v>50000</v>
      </c>
      <c r="K72" s="10" t="s">
        <v>19</v>
      </c>
      <c r="L72" s="10" t="s">
        <v>19</v>
      </c>
      <c r="M72" s="10" t="s">
        <v>19</v>
      </c>
      <c r="N72" s="10" t="s">
        <v>19</v>
      </c>
    </row>
    <row r="73" spans="1:14" ht="42" customHeight="1" x14ac:dyDescent="0.2">
      <c r="A73" s="5" t="s">
        <v>134</v>
      </c>
      <c r="B73" s="4" t="s">
        <v>11</v>
      </c>
      <c r="C73" s="2">
        <v>600</v>
      </c>
      <c r="D73" s="2">
        <v>60017</v>
      </c>
      <c r="E73" s="2" t="s">
        <v>57</v>
      </c>
      <c r="F73" s="4" t="s">
        <v>54</v>
      </c>
      <c r="G73" s="4" t="s">
        <v>53</v>
      </c>
      <c r="H73" s="4" t="s">
        <v>53</v>
      </c>
      <c r="I73" s="7">
        <f t="shared" si="1"/>
        <v>50000</v>
      </c>
      <c r="J73" s="9">
        <v>50000</v>
      </c>
      <c r="K73" s="10" t="s">
        <v>19</v>
      </c>
      <c r="L73" s="10" t="s">
        <v>19</v>
      </c>
      <c r="M73" s="10" t="s">
        <v>19</v>
      </c>
      <c r="N73" s="10" t="s">
        <v>19</v>
      </c>
    </row>
    <row r="74" spans="1:14" ht="42" customHeight="1" x14ac:dyDescent="0.2">
      <c r="A74" s="5" t="s">
        <v>135</v>
      </c>
      <c r="B74" s="4" t="s">
        <v>11</v>
      </c>
      <c r="C74" s="2">
        <v>700</v>
      </c>
      <c r="D74" s="2">
        <v>70005</v>
      </c>
      <c r="E74" s="2" t="s">
        <v>57</v>
      </c>
      <c r="F74" s="4" t="s">
        <v>55</v>
      </c>
      <c r="G74" s="4" t="s">
        <v>53</v>
      </c>
      <c r="H74" s="4" t="s">
        <v>53</v>
      </c>
      <c r="I74" s="7">
        <f t="shared" si="1"/>
        <v>120000</v>
      </c>
      <c r="J74" s="9">
        <v>120000</v>
      </c>
      <c r="K74" s="10" t="s">
        <v>19</v>
      </c>
      <c r="L74" s="10" t="s">
        <v>19</v>
      </c>
      <c r="M74" s="10" t="s">
        <v>19</v>
      </c>
      <c r="N74" s="10" t="s">
        <v>19</v>
      </c>
    </row>
    <row r="75" spans="1:14" ht="42" customHeight="1" x14ac:dyDescent="0.2">
      <c r="A75" s="5" t="s">
        <v>136</v>
      </c>
      <c r="B75" s="4" t="s">
        <v>11</v>
      </c>
      <c r="C75" s="2">
        <v>900</v>
      </c>
      <c r="D75" s="2">
        <v>90015</v>
      </c>
      <c r="E75" s="2" t="s">
        <v>57</v>
      </c>
      <c r="F75" s="4" t="s">
        <v>54</v>
      </c>
      <c r="G75" s="4" t="s">
        <v>53</v>
      </c>
      <c r="H75" s="4" t="s">
        <v>53</v>
      </c>
      <c r="I75" s="7">
        <f t="shared" si="1"/>
        <v>50000</v>
      </c>
      <c r="J75" s="9">
        <v>50000</v>
      </c>
      <c r="K75" s="10" t="s">
        <v>19</v>
      </c>
      <c r="L75" s="10" t="s">
        <v>19</v>
      </c>
      <c r="M75" s="10" t="s">
        <v>19</v>
      </c>
      <c r="N75" s="10" t="s">
        <v>19</v>
      </c>
    </row>
    <row r="76" spans="1:14" ht="42" customHeight="1" x14ac:dyDescent="0.2">
      <c r="A76" s="5" t="s">
        <v>137</v>
      </c>
      <c r="B76" s="4" t="s">
        <v>11</v>
      </c>
      <c r="C76" s="2">
        <v>600</v>
      </c>
      <c r="D76" s="2">
        <v>60016</v>
      </c>
      <c r="E76" s="2" t="s">
        <v>57</v>
      </c>
      <c r="F76" s="4" t="s">
        <v>54</v>
      </c>
      <c r="G76" s="4" t="s">
        <v>53</v>
      </c>
      <c r="H76" s="4" t="s">
        <v>53</v>
      </c>
      <c r="I76" s="7">
        <f t="shared" si="1"/>
        <v>15000</v>
      </c>
      <c r="J76" s="9">
        <v>15000</v>
      </c>
      <c r="K76" s="10" t="s">
        <v>19</v>
      </c>
      <c r="L76" s="10" t="s">
        <v>19</v>
      </c>
      <c r="M76" s="10" t="s">
        <v>19</v>
      </c>
      <c r="N76" s="10" t="s">
        <v>19</v>
      </c>
    </row>
    <row r="77" spans="1:14" ht="42" customHeight="1" x14ac:dyDescent="0.2">
      <c r="A77" s="5" t="s">
        <v>138</v>
      </c>
      <c r="B77" s="4" t="s">
        <v>11</v>
      </c>
      <c r="C77" s="2">
        <v>600</v>
      </c>
      <c r="D77" s="2">
        <v>60095</v>
      </c>
      <c r="E77" s="2" t="s">
        <v>57</v>
      </c>
      <c r="F77" s="4" t="s">
        <v>54</v>
      </c>
      <c r="G77" s="4" t="s">
        <v>53</v>
      </c>
      <c r="H77" s="4" t="s">
        <v>53</v>
      </c>
      <c r="I77" s="7">
        <f t="shared" si="1"/>
        <v>15000</v>
      </c>
      <c r="J77" s="9">
        <v>15000</v>
      </c>
      <c r="K77" s="10" t="s">
        <v>19</v>
      </c>
      <c r="L77" s="10" t="s">
        <v>19</v>
      </c>
      <c r="M77" s="10" t="s">
        <v>19</v>
      </c>
      <c r="N77" s="10" t="s">
        <v>19</v>
      </c>
    </row>
    <row r="78" spans="1:14" ht="42" customHeight="1" x14ac:dyDescent="0.2">
      <c r="A78" s="5" t="s">
        <v>139</v>
      </c>
      <c r="B78" s="4" t="s">
        <v>11</v>
      </c>
      <c r="C78" s="2">
        <v>600</v>
      </c>
      <c r="D78" s="2">
        <v>60016</v>
      </c>
      <c r="E78" s="2" t="s">
        <v>57</v>
      </c>
      <c r="F78" s="4" t="s">
        <v>54</v>
      </c>
      <c r="G78" s="4" t="s">
        <v>53</v>
      </c>
      <c r="H78" s="4" t="s">
        <v>53</v>
      </c>
      <c r="I78" s="7">
        <f t="shared" si="1"/>
        <v>80000</v>
      </c>
      <c r="J78" s="9">
        <v>80000</v>
      </c>
      <c r="K78" s="10" t="s">
        <v>19</v>
      </c>
      <c r="L78" s="10" t="s">
        <v>19</v>
      </c>
      <c r="M78" s="10" t="s">
        <v>19</v>
      </c>
      <c r="N78" s="10" t="s">
        <v>19</v>
      </c>
    </row>
    <row r="79" spans="1:14" ht="42" customHeight="1" x14ac:dyDescent="0.2">
      <c r="A79" s="5" t="s">
        <v>140</v>
      </c>
      <c r="B79" s="4" t="s">
        <v>11</v>
      </c>
      <c r="C79" s="2">
        <v>710</v>
      </c>
      <c r="D79" s="2">
        <v>71095</v>
      </c>
      <c r="E79" s="2" t="s">
        <v>57</v>
      </c>
      <c r="F79" s="4" t="s">
        <v>55</v>
      </c>
      <c r="G79" s="4" t="s">
        <v>53</v>
      </c>
      <c r="H79" s="4" t="s">
        <v>53</v>
      </c>
      <c r="I79" s="7">
        <f t="shared" si="1"/>
        <v>5000</v>
      </c>
      <c r="J79" s="9">
        <v>5000</v>
      </c>
      <c r="K79" s="10" t="s">
        <v>19</v>
      </c>
      <c r="L79" s="10" t="s">
        <v>19</v>
      </c>
      <c r="M79" s="10" t="s">
        <v>19</v>
      </c>
      <c r="N79" s="10" t="s">
        <v>19</v>
      </c>
    </row>
    <row r="80" spans="1:14" ht="42" customHeight="1" x14ac:dyDescent="0.2">
      <c r="A80" s="5" t="s">
        <v>141</v>
      </c>
      <c r="B80" s="4" t="s">
        <v>11</v>
      </c>
      <c r="C80" s="2">
        <v>700</v>
      </c>
      <c r="D80" s="2">
        <v>70005</v>
      </c>
      <c r="E80" s="2" t="s">
        <v>57</v>
      </c>
      <c r="F80" s="4" t="s">
        <v>55</v>
      </c>
      <c r="G80" s="4" t="s">
        <v>53</v>
      </c>
      <c r="H80" s="4" t="s">
        <v>53</v>
      </c>
      <c r="I80" s="7">
        <f t="shared" si="1"/>
        <v>100000</v>
      </c>
      <c r="J80" s="9">
        <v>100000</v>
      </c>
      <c r="K80" s="10" t="s">
        <v>19</v>
      </c>
      <c r="L80" s="10" t="s">
        <v>19</v>
      </c>
      <c r="M80" s="10" t="s">
        <v>19</v>
      </c>
      <c r="N80" s="10" t="s">
        <v>19</v>
      </c>
    </row>
    <row r="81" spans="1:14" ht="42" customHeight="1" x14ac:dyDescent="0.2">
      <c r="A81" s="27" t="s">
        <v>198</v>
      </c>
      <c r="B81" s="28" t="s">
        <v>11</v>
      </c>
      <c r="C81" s="29">
        <v>700</v>
      </c>
      <c r="D81" s="29">
        <v>70095</v>
      </c>
      <c r="E81" s="29" t="s">
        <v>16</v>
      </c>
      <c r="F81" s="4" t="s">
        <v>54</v>
      </c>
      <c r="G81" s="4" t="s">
        <v>53</v>
      </c>
      <c r="H81" s="4" t="s">
        <v>53</v>
      </c>
      <c r="I81" s="7">
        <f t="shared" si="1"/>
        <v>443492.89</v>
      </c>
      <c r="J81" s="9">
        <v>443492.89</v>
      </c>
      <c r="K81" s="10" t="s">
        <v>19</v>
      </c>
      <c r="L81" s="10" t="s">
        <v>19</v>
      </c>
      <c r="M81" s="10" t="s">
        <v>19</v>
      </c>
      <c r="N81" s="10" t="s">
        <v>19</v>
      </c>
    </row>
    <row r="82" spans="1:14" ht="42" customHeight="1" x14ac:dyDescent="0.2">
      <c r="A82" s="27" t="s">
        <v>198</v>
      </c>
      <c r="B82" s="28" t="s">
        <v>11</v>
      </c>
      <c r="C82" s="29">
        <v>700</v>
      </c>
      <c r="D82" s="29">
        <v>70095</v>
      </c>
      <c r="E82" s="29" t="s">
        <v>142</v>
      </c>
      <c r="F82" s="4" t="s">
        <v>54</v>
      </c>
      <c r="G82" s="4" t="s">
        <v>53</v>
      </c>
      <c r="H82" s="4" t="s">
        <v>53</v>
      </c>
      <c r="I82" s="7">
        <f t="shared" si="1"/>
        <v>983763.12</v>
      </c>
      <c r="J82" s="9">
        <v>983763.12</v>
      </c>
      <c r="K82" s="10" t="s">
        <v>19</v>
      </c>
      <c r="L82" s="10" t="s">
        <v>19</v>
      </c>
      <c r="M82" s="10" t="s">
        <v>19</v>
      </c>
      <c r="N82" s="10" t="s">
        <v>19</v>
      </c>
    </row>
    <row r="83" spans="1:14" ht="42" customHeight="1" x14ac:dyDescent="0.2">
      <c r="A83" s="27" t="s">
        <v>198</v>
      </c>
      <c r="B83" s="28" t="s">
        <v>11</v>
      </c>
      <c r="C83" s="29">
        <v>700</v>
      </c>
      <c r="D83" s="29">
        <v>70095</v>
      </c>
      <c r="E83" s="29" t="s">
        <v>143</v>
      </c>
      <c r="F83" s="4" t="s">
        <v>54</v>
      </c>
      <c r="G83" s="4" t="s">
        <v>53</v>
      </c>
      <c r="H83" s="4" t="s">
        <v>53</v>
      </c>
      <c r="I83" s="7">
        <f t="shared" si="1"/>
        <v>872743.99</v>
      </c>
      <c r="J83" s="9">
        <v>872743.99</v>
      </c>
      <c r="K83" s="10" t="s">
        <v>19</v>
      </c>
      <c r="L83" s="10" t="s">
        <v>19</v>
      </c>
      <c r="M83" s="10" t="s">
        <v>19</v>
      </c>
      <c r="N83" s="10" t="s">
        <v>19</v>
      </c>
    </row>
    <row r="84" spans="1:14" ht="42" customHeight="1" x14ac:dyDescent="0.2">
      <c r="A84" s="27" t="s">
        <v>144</v>
      </c>
      <c r="B84" s="28" t="s">
        <v>11</v>
      </c>
      <c r="C84" s="29">
        <v>600</v>
      </c>
      <c r="D84" s="29">
        <v>60016</v>
      </c>
      <c r="E84" s="29" t="s">
        <v>16</v>
      </c>
      <c r="F84" s="4" t="s">
        <v>54</v>
      </c>
      <c r="G84" s="4" t="s">
        <v>53</v>
      </c>
      <c r="H84" s="4" t="s">
        <v>53</v>
      </c>
      <c r="I84" s="7">
        <f t="shared" si="1"/>
        <v>385247.01</v>
      </c>
      <c r="J84" s="9">
        <v>385247.01</v>
      </c>
      <c r="K84" s="10" t="s">
        <v>19</v>
      </c>
      <c r="L84" s="10" t="s">
        <v>19</v>
      </c>
      <c r="M84" s="10" t="s">
        <v>19</v>
      </c>
      <c r="N84" s="10" t="s">
        <v>19</v>
      </c>
    </row>
    <row r="85" spans="1:14" ht="42" customHeight="1" x14ac:dyDescent="0.2">
      <c r="A85" s="27" t="s">
        <v>144</v>
      </c>
      <c r="B85" s="28" t="s">
        <v>11</v>
      </c>
      <c r="C85" s="29">
        <v>600</v>
      </c>
      <c r="D85" s="29">
        <v>60016</v>
      </c>
      <c r="E85" s="29" t="s">
        <v>142</v>
      </c>
      <c r="F85" s="4" t="s">
        <v>54</v>
      </c>
      <c r="G85" s="4" t="s">
        <v>53</v>
      </c>
      <c r="H85" s="4" t="s">
        <v>53</v>
      </c>
      <c r="I85" s="7">
        <f t="shared" si="1"/>
        <v>1385557.61</v>
      </c>
      <c r="J85" s="9">
        <v>1385557.61</v>
      </c>
      <c r="K85" s="10" t="s">
        <v>19</v>
      </c>
      <c r="L85" s="10" t="s">
        <v>19</v>
      </c>
      <c r="M85" s="10" t="s">
        <v>19</v>
      </c>
      <c r="N85" s="10" t="s">
        <v>19</v>
      </c>
    </row>
    <row r="86" spans="1:14" ht="42" customHeight="1" x14ac:dyDescent="0.2">
      <c r="A86" s="27" t="s">
        <v>144</v>
      </c>
      <c r="B86" s="28" t="s">
        <v>11</v>
      </c>
      <c r="C86" s="29">
        <v>600</v>
      </c>
      <c r="D86" s="29">
        <v>60016</v>
      </c>
      <c r="E86" s="29" t="s">
        <v>143</v>
      </c>
      <c r="F86" s="4" t="s">
        <v>54</v>
      </c>
      <c r="G86" s="4" t="s">
        <v>53</v>
      </c>
      <c r="H86" s="4" t="s">
        <v>53</v>
      </c>
      <c r="I86" s="7">
        <f t="shared" si="1"/>
        <v>1229195.3799999999</v>
      </c>
      <c r="J86" s="9">
        <v>1229195.3799999999</v>
      </c>
      <c r="K86" s="10" t="s">
        <v>19</v>
      </c>
      <c r="L86" s="10" t="s">
        <v>19</v>
      </c>
      <c r="M86" s="10" t="s">
        <v>19</v>
      </c>
      <c r="N86" s="10" t="s">
        <v>19</v>
      </c>
    </row>
    <row r="87" spans="1:14" ht="42" customHeight="1" x14ac:dyDescent="0.2">
      <c r="A87" s="5" t="s">
        <v>199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54</v>
      </c>
      <c r="G87" s="4" t="s">
        <v>53</v>
      </c>
      <c r="H87" s="4" t="s">
        <v>53</v>
      </c>
      <c r="I87" s="7">
        <f t="shared" si="1"/>
        <v>226000</v>
      </c>
      <c r="J87" s="9">
        <v>226000</v>
      </c>
      <c r="K87" s="10" t="s">
        <v>19</v>
      </c>
      <c r="L87" s="10" t="s">
        <v>19</v>
      </c>
      <c r="M87" s="10" t="s">
        <v>19</v>
      </c>
      <c r="N87" s="10" t="s">
        <v>19</v>
      </c>
    </row>
    <row r="88" spans="1:14" ht="42" customHeight="1" x14ac:dyDescent="0.2">
      <c r="A88" s="5" t="s">
        <v>145</v>
      </c>
      <c r="B88" s="4" t="s">
        <v>11</v>
      </c>
      <c r="C88" s="2">
        <v>758</v>
      </c>
      <c r="D88" s="2">
        <v>75818</v>
      </c>
      <c r="E88" s="2" t="s">
        <v>146</v>
      </c>
      <c r="F88" s="4" t="s">
        <v>147</v>
      </c>
      <c r="G88" s="4" t="s">
        <v>148</v>
      </c>
      <c r="H88" s="4" t="s">
        <v>53</v>
      </c>
      <c r="I88" s="7">
        <f t="shared" si="1"/>
        <v>730000</v>
      </c>
      <c r="J88" s="9">
        <v>730000</v>
      </c>
      <c r="K88" s="10" t="s">
        <v>19</v>
      </c>
      <c r="L88" s="10" t="s">
        <v>19</v>
      </c>
      <c r="M88" s="10" t="s">
        <v>19</v>
      </c>
      <c r="N88" s="10" t="s">
        <v>19</v>
      </c>
    </row>
    <row r="89" spans="1:14" ht="42" customHeight="1" x14ac:dyDescent="0.2">
      <c r="A89" s="5" t="s">
        <v>149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74</v>
      </c>
      <c r="G89" s="4" t="s">
        <v>53</v>
      </c>
      <c r="H89" s="4" t="s">
        <v>53</v>
      </c>
      <c r="I89" s="7">
        <f t="shared" si="1"/>
        <v>50000</v>
      </c>
      <c r="J89" s="9">
        <v>50000</v>
      </c>
      <c r="K89" s="10" t="s">
        <v>19</v>
      </c>
      <c r="L89" s="10" t="s">
        <v>19</v>
      </c>
      <c r="M89" s="10" t="s">
        <v>19</v>
      </c>
      <c r="N89" s="10" t="s">
        <v>19</v>
      </c>
    </row>
    <row r="90" spans="1:14" ht="42" customHeight="1" x14ac:dyDescent="0.2">
      <c r="A90" s="5" t="s">
        <v>150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79</v>
      </c>
      <c r="I90" s="7">
        <f t="shared" si="1"/>
        <v>5000</v>
      </c>
      <c r="J90" s="9">
        <v>5000</v>
      </c>
      <c r="K90" s="10" t="s">
        <v>19</v>
      </c>
      <c r="L90" s="10" t="s">
        <v>19</v>
      </c>
      <c r="M90" s="10" t="s">
        <v>19</v>
      </c>
      <c r="N90" s="10" t="s">
        <v>19</v>
      </c>
    </row>
    <row r="91" spans="1:14" ht="42" customHeight="1" x14ac:dyDescent="0.2">
      <c r="A91" s="5" t="s">
        <v>200</v>
      </c>
      <c r="B91" s="4" t="s">
        <v>11</v>
      </c>
      <c r="C91" s="2">
        <v>900</v>
      </c>
      <c r="D91" s="2">
        <v>90095</v>
      </c>
      <c r="E91" s="2" t="s">
        <v>151</v>
      </c>
      <c r="F91" s="4" t="s">
        <v>152</v>
      </c>
      <c r="G91" s="4" t="s">
        <v>108</v>
      </c>
      <c r="H91" s="4" t="s">
        <v>53</v>
      </c>
      <c r="I91" s="7">
        <f t="shared" si="1"/>
        <v>30000</v>
      </c>
      <c r="J91" s="9">
        <v>30000</v>
      </c>
      <c r="K91" s="10" t="s">
        <v>19</v>
      </c>
      <c r="L91" s="10" t="s">
        <v>19</v>
      </c>
      <c r="M91" s="10" t="s">
        <v>19</v>
      </c>
      <c r="N91" s="10" t="s">
        <v>19</v>
      </c>
    </row>
    <row r="92" spans="1:14" ht="42" customHeight="1" x14ac:dyDescent="0.2">
      <c r="A92" s="5" t="s">
        <v>201</v>
      </c>
      <c r="B92" s="4" t="s">
        <v>11</v>
      </c>
      <c r="C92" s="2">
        <v>921</v>
      </c>
      <c r="D92" s="2">
        <v>92109</v>
      </c>
      <c r="E92" s="2" t="s">
        <v>153</v>
      </c>
      <c r="F92" s="4" t="s">
        <v>152</v>
      </c>
      <c r="G92" s="4" t="s">
        <v>108</v>
      </c>
      <c r="H92" s="4" t="s">
        <v>53</v>
      </c>
      <c r="I92" s="7">
        <f t="shared" si="1"/>
        <v>1156088</v>
      </c>
      <c r="J92" s="9">
        <v>1156088</v>
      </c>
      <c r="K92" s="10" t="s">
        <v>19</v>
      </c>
      <c r="L92" s="10" t="s">
        <v>19</v>
      </c>
      <c r="M92" s="10" t="s">
        <v>19</v>
      </c>
      <c r="N92" s="10" t="s">
        <v>19</v>
      </c>
    </row>
    <row r="93" spans="1:14" ht="42" customHeight="1" x14ac:dyDescent="0.2">
      <c r="A93" s="5" t="s">
        <v>154</v>
      </c>
      <c r="B93" s="4" t="s">
        <v>11</v>
      </c>
      <c r="C93" s="2">
        <v>600</v>
      </c>
      <c r="D93" s="2">
        <v>60016</v>
      </c>
      <c r="E93" s="2" t="s">
        <v>57</v>
      </c>
      <c r="F93" s="4" t="s">
        <v>54</v>
      </c>
      <c r="G93" s="4" t="s">
        <v>53</v>
      </c>
      <c r="H93" s="4" t="s">
        <v>53</v>
      </c>
      <c r="I93" s="7">
        <f t="shared" si="1"/>
        <v>30000</v>
      </c>
      <c r="J93" s="9">
        <v>30000</v>
      </c>
      <c r="K93" s="10" t="s">
        <v>19</v>
      </c>
      <c r="L93" s="10" t="s">
        <v>19</v>
      </c>
      <c r="M93" s="10" t="s">
        <v>19</v>
      </c>
      <c r="N93" s="10" t="s">
        <v>19</v>
      </c>
    </row>
    <row r="94" spans="1:14" ht="42" customHeight="1" x14ac:dyDescent="0.2">
      <c r="A94" s="5" t="s">
        <v>155</v>
      </c>
      <c r="B94" s="4" t="s">
        <v>11</v>
      </c>
      <c r="C94" s="2">
        <v>600</v>
      </c>
      <c r="D94" s="2">
        <v>60016</v>
      </c>
      <c r="E94" s="2" t="s">
        <v>132</v>
      </c>
      <c r="F94" s="4" t="s">
        <v>54</v>
      </c>
      <c r="G94" s="4" t="s">
        <v>53</v>
      </c>
      <c r="H94" s="4" t="s">
        <v>53</v>
      </c>
      <c r="I94" s="7">
        <f t="shared" si="1"/>
        <v>150000</v>
      </c>
      <c r="J94" s="9">
        <v>150000</v>
      </c>
      <c r="K94" s="10" t="s">
        <v>19</v>
      </c>
      <c r="L94" s="10" t="s">
        <v>19</v>
      </c>
      <c r="M94" s="10" t="s">
        <v>19</v>
      </c>
      <c r="N94" s="10" t="s">
        <v>19</v>
      </c>
    </row>
    <row r="95" spans="1:14" ht="42" customHeight="1" x14ac:dyDescent="0.2">
      <c r="A95" s="5" t="s">
        <v>156</v>
      </c>
      <c r="B95" s="4" t="s">
        <v>11</v>
      </c>
      <c r="C95" s="2">
        <v>900</v>
      </c>
      <c r="D95" s="2">
        <v>90004</v>
      </c>
      <c r="E95" s="2" t="s">
        <v>90</v>
      </c>
      <c r="F95" s="4" t="s">
        <v>13</v>
      </c>
      <c r="G95" s="4" t="s">
        <v>14</v>
      </c>
      <c r="H95" s="4" t="s">
        <v>157</v>
      </c>
      <c r="I95" s="7">
        <f t="shared" si="1"/>
        <v>10000</v>
      </c>
      <c r="J95" s="9">
        <v>10000</v>
      </c>
      <c r="K95" s="10" t="s">
        <v>19</v>
      </c>
      <c r="L95" s="10" t="s">
        <v>19</v>
      </c>
      <c r="M95" s="10" t="s">
        <v>19</v>
      </c>
      <c r="N95" s="10" t="s">
        <v>19</v>
      </c>
    </row>
    <row r="96" spans="1:14" ht="42" customHeight="1" x14ac:dyDescent="0.2">
      <c r="A96" s="5" t="s">
        <v>158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54</v>
      </c>
      <c r="G96" s="4" t="s">
        <v>53</v>
      </c>
      <c r="H96" s="4" t="s">
        <v>53</v>
      </c>
      <c r="I96" s="7">
        <f t="shared" si="1"/>
        <v>10000</v>
      </c>
      <c r="J96" s="9">
        <v>10000</v>
      </c>
      <c r="K96" s="10" t="s">
        <v>19</v>
      </c>
      <c r="L96" s="10" t="s">
        <v>19</v>
      </c>
      <c r="M96" s="10" t="s">
        <v>19</v>
      </c>
      <c r="N96" s="10" t="s">
        <v>19</v>
      </c>
    </row>
    <row r="97" spans="1:14" ht="42" customHeight="1" x14ac:dyDescent="0.2">
      <c r="A97" s="5" t="s">
        <v>159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55</v>
      </c>
      <c r="G97" s="4" t="s">
        <v>53</v>
      </c>
      <c r="H97" s="4" t="s">
        <v>53</v>
      </c>
      <c r="I97" s="7">
        <f t="shared" si="1"/>
        <v>50000</v>
      </c>
      <c r="J97" s="9">
        <v>50000</v>
      </c>
      <c r="K97" s="10" t="s">
        <v>19</v>
      </c>
      <c r="L97" s="10" t="s">
        <v>19</v>
      </c>
      <c r="M97" s="10" t="s">
        <v>19</v>
      </c>
      <c r="N97" s="10" t="s">
        <v>19</v>
      </c>
    </row>
    <row r="98" spans="1:14" ht="42" customHeight="1" x14ac:dyDescent="0.2">
      <c r="A98" s="5" t="s">
        <v>202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55</v>
      </c>
      <c r="G98" s="4" t="s">
        <v>53</v>
      </c>
      <c r="H98" s="4" t="s">
        <v>53</v>
      </c>
      <c r="I98" s="7">
        <f t="shared" si="1"/>
        <v>200000</v>
      </c>
      <c r="J98" s="9">
        <v>200000</v>
      </c>
      <c r="K98" s="10" t="s">
        <v>19</v>
      </c>
      <c r="L98" s="10" t="s">
        <v>19</v>
      </c>
      <c r="M98" s="10" t="s">
        <v>19</v>
      </c>
      <c r="N98" s="10" t="s">
        <v>19</v>
      </c>
    </row>
    <row r="99" spans="1:14" ht="42" customHeight="1" x14ac:dyDescent="0.2">
      <c r="A99" s="5" t="s">
        <v>160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161</v>
      </c>
      <c r="I99" s="7">
        <f t="shared" si="1"/>
        <v>12000</v>
      </c>
      <c r="J99" s="9">
        <v>12000</v>
      </c>
      <c r="K99" s="10" t="s">
        <v>19</v>
      </c>
      <c r="L99" s="10" t="s">
        <v>19</v>
      </c>
      <c r="M99" s="10" t="s">
        <v>19</v>
      </c>
      <c r="N99" s="10" t="s">
        <v>19</v>
      </c>
    </row>
    <row r="100" spans="1:14" ht="42" customHeight="1" x14ac:dyDescent="0.2">
      <c r="A100" s="5" t="s">
        <v>203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52</v>
      </c>
      <c r="G100" s="4" t="s">
        <v>53</v>
      </c>
      <c r="H100" s="4" t="s">
        <v>53</v>
      </c>
      <c r="I100" s="7">
        <f t="shared" si="1"/>
        <v>80000</v>
      </c>
      <c r="J100" s="9">
        <v>80000</v>
      </c>
      <c r="K100" s="10" t="s">
        <v>19</v>
      </c>
      <c r="L100" s="10" t="s">
        <v>19</v>
      </c>
      <c r="M100" s="10" t="s">
        <v>19</v>
      </c>
      <c r="N100" s="10" t="s">
        <v>19</v>
      </c>
    </row>
    <row r="101" spans="1:14" ht="42" customHeight="1" x14ac:dyDescent="0.2">
      <c r="A101" s="5" t="s">
        <v>162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52</v>
      </c>
      <c r="G101" s="4" t="s">
        <v>53</v>
      </c>
      <c r="H101" s="4" t="s">
        <v>53</v>
      </c>
      <c r="I101" s="7">
        <f t="shared" si="1"/>
        <v>150000</v>
      </c>
      <c r="J101" s="9">
        <v>150000</v>
      </c>
      <c r="K101" s="10" t="s">
        <v>19</v>
      </c>
      <c r="L101" s="10" t="s">
        <v>19</v>
      </c>
      <c r="M101" s="10" t="s">
        <v>19</v>
      </c>
      <c r="N101" s="10" t="s">
        <v>19</v>
      </c>
    </row>
    <row r="102" spans="1:14" ht="42" customHeight="1" x14ac:dyDescent="0.2">
      <c r="A102" s="5" t="s">
        <v>163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52</v>
      </c>
      <c r="G102" s="4" t="s">
        <v>53</v>
      </c>
      <c r="H102" s="4" t="s">
        <v>53</v>
      </c>
      <c r="I102" s="7">
        <f t="shared" si="1"/>
        <v>75000</v>
      </c>
      <c r="J102" s="9">
        <v>75000</v>
      </c>
      <c r="K102" s="10" t="s">
        <v>19</v>
      </c>
      <c r="L102" s="10" t="s">
        <v>19</v>
      </c>
      <c r="M102" s="10" t="s">
        <v>19</v>
      </c>
      <c r="N102" s="10" t="s">
        <v>19</v>
      </c>
    </row>
    <row r="103" spans="1:14" ht="42" customHeight="1" x14ac:dyDescent="0.2">
      <c r="A103" s="5" t="s">
        <v>164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55</v>
      </c>
      <c r="G103" s="4" t="s">
        <v>53</v>
      </c>
      <c r="H103" s="4" t="s">
        <v>53</v>
      </c>
      <c r="I103" s="7">
        <f t="shared" si="1"/>
        <v>125000</v>
      </c>
      <c r="J103" s="9">
        <v>125000</v>
      </c>
      <c r="K103" s="10" t="s">
        <v>19</v>
      </c>
      <c r="L103" s="10" t="s">
        <v>19</v>
      </c>
      <c r="M103" s="10" t="s">
        <v>19</v>
      </c>
      <c r="N103" s="10" t="s">
        <v>19</v>
      </c>
    </row>
    <row r="104" spans="1:14" ht="42" customHeight="1" x14ac:dyDescent="0.2">
      <c r="A104" s="5" t="s">
        <v>165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52</v>
      </c>
      <c r="G104" s="4" t="s">
        <v>60</v>
      </c>
      <c r="H104" s="4">
        <v>13</v>
      </c>
      <c r="I104" s="7">
        <f t="shared" si="1"/>
        <v>49989.27</v>
      </c>
      <c r="J104" s="9">
        <v>49989.27</v>
      </c>
      <c r="K104" s="10" t="s">
        <v>19</v>
      </c>
      <c r="L104" s="10" t="s">
        <v>19</v>
      </c>
      <c r="M104" s="10" t="s">
        <v>19</v>
      </c>
      <c r="N104" s="10" t="s">
        <v>19</v>
      </c>
    </row>
    <row r="105" spans="1:14" ht="42" customHeight="1" x14ac:dyDescent="0.2">
      <c r="A105" s="5" t="s">
        <v>166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97</v>
      </c>
      <c r="G105" s="4" t="s">
        <v>53</v>
      </c>
      <c r="H105" s="4" t="s">
        <v>53</v>
      </c>
      <c r="I105" s="7">
        <f t="shared" si="1"/>
        <v>100000</v>
      </c>
      <c r="J105" s="9">
        <v>100000</v>
      </c>
      <c r="K105" s="10" t="s">
        <v>19</v>
      </c>
      <c r="L105" s="10" t="s">
        <v>19</v>
      </c>
      <c r="M105" s="10" t="s">
        <v>19</v>
      </c>
      <c r="N105" s="10" t="s">
        <v>19</v>
      </c>
    </row>
    <row r="106" spans="1:14" ht="42" customHeight="1" x14ac:dyDescent="0.2">
      <c r="A106" s="5" t="s">
        <v>167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168</v>
      </c>
      <c r="G106" s="4" t="s">
        <v>53</v>
      </c>
      <c r="H106" s="4" t="s">
        <v>53</v>
      </c>
      <c r="I106" s="7">
        <f t="shared" si="1"/>
        <v>150000</v>
      </c>
      <c r="J106" s="9">
        <v>150000</v>
      </c>
      <c r="K106" s="10" t="s">
        <v>19</v>
      </c>
      <c r="L106" s="10" t="s">
        <v>19</v>
      </c>
      <c r="M106" s="10" t="s">
        <v>19</v>
      </c>
      <c r="N106" s="10" t="s">
        <v>19</v>
      </c>
    </row>
    <row r="107" spans="1:14" ht="42" customHeight="1" x14ac:dyDescent="0.2">
      <c r="A107" s="5" t="s">
        <v>169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55</v>
      </c>
      <c r="G107" s="4" t="s">
        <v>53</v>
      </c>
      <c r="H107" s="4" t="s">
        <v>53</v>
      </c>
      <c r="I107" s="7">
        <f t="shared" si="1"/>
        <v>282000</v>
      </c>
      <c r="J107" s="9">
        <v>282000</v>
      </c>
      <c r="K107" s="10" t="s">
        <v>19</v>
      </c>
      <c r="L107" s="10" t="s">
        <v>19</v>
      </c>
      <c r="M107" s="10" t="s">
        <v>19</v>
      </c>
      <c r="N107" s="10" t="s">
        <v>19</v>
      </c>
    </row>
    <row r="108" spans="1:14" ht="42" customHeight="1" x14ac:dyDescent="0.2">
      <c r="A108" s="5" t="s">
        <v>170</v>
      </c>
      <c r="B108" s="4" t="s">
        <v>11</v>
      </c>
      <c r="C108" s="2">
        <v>700</v>
      </c>
      <c r="D108" s="2">
        <v>70005</v>
      </c>
      <c r="E108" s="2" t="s">
        <v>57</v>
      </c>
      <c r="F108" s="4" t="s">
        <v>55</v>
      </c>
      <c r="G108" s="4" t="s">
        <v>53</v>
      </c>
      <c r="H108" s="4" t="s">
        <v>53</v>
      </c>
      <c r="I108" s="7">
        <f t="shared" si="1"/>
        <v>100000</v>
      </c>
      <c r="J108" s="9">
        <v>100000</v>
      </c>
      <c r="K108" s="10" t="s">
        <v>19</v>
      </c>
      <c r="L108" s="10" t="s">
        <v>19</v>
      </c>
      <c r="M108" s="10" t="s">
        <v>19</v>
      </c>
      <c r="N108" s="10" t="s">
        <v>19</v>
      </c>
    </row>
    <row r="109" spans="1:14" ht="42" customHeight="1" x14ac:dyDescent="0.2">
      <c r="A109" s="5" t="s">
        <v>204</v>
      </c>
      <c r="B109" s="4" t="s">
        <v>11</v>
      </c>
      <c r="C109" s="2">
        <v>926</v>
      </c>
      <c r="D109" s="2">
        <v>92601</v>
      </c>
      <c r="E109" s="2" t="s">
        <v>90</v>
      </c>
      <c r="F109" s="4" t="s">
        <v>74</v>
      </c>
      <c r="G109" s="4" t="s">
        <v>53</v>
      </c>
      <c r="H109" s="4" t="s">
        <v>53</v>
      </c>
      <c r="I109" s="7">
        <f t="shared" si="1"/>
        <v>14000</v>
      </c>
      <c r="J109" s="9">
        <v>14000</v>
      </c>
      <c r="K109" s="10" t="s">
        <v>19</v>
      </c>
      <c r="L109" s="10" t="s">
        <v>19</v>
      </c>
      <c r="M109" s="10" t="s">
        <v>19</v>
      </c>
      <c r="N109" s="10" t="s">
        <v>19</v>
      </c>
    </row>
    <row r="110" spans="1:14" ht="42" customHeight="1" x14ac:dyDescent="0.2">
      <c r="A110" s="5" t="s">
        <v>205</v>
      </c>
      <c r="B110" s="4" t="s">
        <v>11</v>
      </c>
      <c r="C110" s="2">
        <v>700</v>
      </c>
      <c r="D110" s="2">
        <v>70005</v>
      </c>
      <c r="E110" s="2" t="s">
        <v>90</v>
      </c>
      <c r="F110" s="4" t="s">
        <v>107</v>
      </c>
      <c r="G110" s="4" t="s">
        <v>53</v>
      </c>
      <c r="H110" s="4" t="s">
        <v>53</v>
      </c>
      <c r="I110" s="7">
        <f t="shared" si="1"/>
        <v>200000</v>
      </c>
      <c r="J110" s="9">
        <v>200000</v>
      </c>
      <c r="K110" s="10" t="s">
        <v>19</v>
      </c>
      <c r="L110" s="10" t="s">
        <v>19</v>
      </c>
      <c r="M110" s="10" t="s">
        <v>19</v>
      </c>
      <c r="N110" s="10" t="s">
        <v>19</v>
      </c>
    </row>
    <row r="111" spans="1:14" ht="42" customHeight="1" x14ac:dyDescent="0.2">
      <c r="A111" s="5" t="s">
        <v>171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107</v>
      </c>
      <c r="G111" s="4" t="s">
        <v>53</v>
      </c>
      <c r="H111" s="4" t="s">
        <v>53</v>
      </c>
      <c r="I111" s="7">
        <f t="shared" si="1"/>
        <v>45000</v>
      </c>
      <c r="J111" s="9">
        <v>45000</v>
      </c>
      <c r="K111" s="10" t="s">
        <v>19</v>
      </c>
      <c r="L111" s="10" t="s">
        <v>19</v>
      </c>
      <c r="M111" s="10" t="s">
        <v>19</v>
      </c>
      <c r="N111" s="10" t="s">
        <v>19</v>
      </c>
    </row>
    <row r="112" spans="1:14" ht="42" customHeight="1" x14ac:dyDescent="0.2">
      <c r="A112" s="5" t="s">
        <v>206</v>
      </c>
      <c r="B112" s="4" t="s">
        <v>11</v>
      </c>
      <c r="C112" s="2">
        <v>750</v>
      </c>
      <c r="D112" s="2">
        <v>75023</v>
      </c>
      <c r="E112" s="2" t="s">
        <v>90</v>
      </c>
      <c r="F112" s="4" t="s">
        <v>152</v>
      </c>
      <c r="G112" s="4" t="s">
        <v>53</v>
      </c>
      <c r="H112" s="4" t="s">
        <v>53</v>
      </c>
      <c r="I112" s="7">
        <f t="shared" si="1"/>
        <v>100000</v>
      </c>
      <c r="J112" s="9">
        <v>100000</v>
      </c>
      <c r="K112" s="10" t="s">
        <v>19</v>
      </c>
      <c r="L112" s="10" t="s">
        <v>19</v>
      </c>
      <c r="M112" s="10" t="s">
        <v>19</v>
      </c>
      <c r="N112" s="10" t="s">
        <v>19</v>
      </c>
    </row>
    <row r="113" spans="1:14" ht="42" customHeight="1" x14ac:dyDescent="0.2">
      <c r="A113" s="5" t="s">
        <v>172</v>
      </c>
      <c r="B113" s="4" t="s">
        <v>11</v>
      </c>
      <c r="C113" s="2">
        <v>926</v>
      </c>
      <c r="D113" s="2">
        <v>92601</v>
      </c>
      <c r="E113" s="2" t="s">
        <v>90</v>
      </c>
      <c r="F113" s="4" t="s">
        <v>74</v>
      </c>
      <c r="G113" s="4" t="s">
        <v>53</v>
      </c>
      <c r="H113" s="4" t="s">
        <v>53</v>
      </c>
      <c r="I113" s="7">
        <f t="shared" si="1"/>
        <v>15000</v>
      </c>
      <c r="J113" s="9">
        <v>15000</v>
      </c>
      <c r="K113" s="10" t="s">
        <v>19</v>
      </c>
      <c r="L113" s="10" t="s">
        <v>19</v>
      </c>
      <c r="M113" s="10" t="s">
        <v>19</v>
      </c>
      <c r="N113" s="10" t="s">
        <v>19</v>
      </c>
    </row>
    <row r="114" spans="1:14" ht="42" customHeight="1" x14ac:dyDescent="0.2">
      <c r="A114" s="5" t="s">
        <v>173</v>
      </c>
      <c r="B114" s="4" t="s">
        <v>11</v>
      </c>
      <c r="C114" s="2">
        <v>710</v>
      </c>
      <c r="D114" s="2">
        <v>71035</v>
      </c>
      <c r="E114" s="2" t="s">
        <v>90</v>
      </c>
      <c r="F114" s="4" t="s">
        <v>55</v>
      </c>
      <c r="G114" s="4" t="s">
        <v>53</v>
      </c>
      <c r="H114" s="4" t="s">
        <v>53</v>
      </c>
      <c r="I114" s="7">
        <f t="shared" si="1"/>
        <v>15000</v>
      </c>
      <c r="J114" s="9">
        <v>15000</v>
      </c>
      <c r="K114" s="10" t="s">
        <v>19</v>
      </c>
      <c r="L114" s="10" t="s">
        <v>19</v>
      </c>
      <c r="M114" s="10" t="s">
        <v>19</v>
      </c>
      <c r="N114" s="10" t="s">
        <v>19</v>
      </c>
    </row>
    <row r="115" spans="1:14" ht="42" customHeight="1" x14ac:dyDescent="0.2">
      <c r="A115" s="5" t="s">
        <v>174</v>
      </c>
      <c r="B115" s="4" t="s">
        <v>11</v>
      </c>
      <c r="C115" s="2">
        <v>754</v>
      </c>
      <c r="D115" s="2">
        <v>75412</v>
      </c>
      <c r="E115" s="2" t="s">
        <v>90</v>
      </c>
      <c r="F115" s="4" t="s">
        <v>97</v>
      </c>
      <c r="G115" s="4" t="s">
        <v>53</v>
      </c>
      <c r="H115" s="4" t="s">
        <v>53</v>
      </c>
      <c r="I115" s="7">
        <f t="shared" si="1"/>
        <v>150000</v>
      </c>
      <c r="J115" s="9">
        <v>150000</v>
      </c>
      <c r="K115" s="10" t="s">
        <v>19</v>
      </c>
      <c r="L115" s="10" t="s">
        <v>19</v>
      </c>
      <c r="M115" s="10" t="s">
        <v>19</v>
      </c>
      <c r="N115" s="10" t="s">
        <v>19</v>
      </c>
    </row>
    <row r="116" spans="1:14" ht="42" customHeight="1" x14ac:dyDescent="0.2">
      <c r="A116" s="5" t="s">
        <v>207</v>
      </c>
      <c r="B116" s="4" t="s">
        <v>11</v>
      </c>
      <c r="C116" s="2">
        <v>900</v>
      </c>
      <c r="D116" s="2">
        <v>90002</v>
      </c>
      <c r="E116" s="2" t="s">
        <v>90</v>
      </c>
      <c r="F116" s="4" t="s">
        <v>175</v>
      </c>
      <c r="G116" s="4" t="s">
        <v>53</v>
      </c>
      <c r="H116" s="4" t="s">
        <v>53</v>
      </c>
      <c r="I116" s="7">
        <f t="shared" si="1"/>
        <v>15000</v>
      </c>
      <c r="J116" s="9">
        <v>15000</v>
      </c>
      <c r="K116" s="10" t="s">
        <v>19</v>
      </c>
      <c r="L116" s="10" t="s">
        <v>19</v>
      </c>
      <c r="M116" s="10" t="s">
        <v>19</v>
      </c>
      <c r="N116" s="10" t="s">
        <v>19</v>
      </c>
    </row>
    <row r="117" spans="1:14" ht="42" customHeight="1" x14ac:dyDescent="0.2">
      <c r="A117" s="5" t="s">
        <v>176</v>
      </c>
      <c r="B117" s="4" t="s">
        <v>11</v>
      </c>
      <c r="C117" s="2">
        <v>754</v>
      </c>
      <c r="D117" s="2">
        <v>75414</v>
      </c>
      <c r="E117" s="2" t="s">
        <v>90</v>
      </c>
      <c r="F117" s="4" t="s">
        <v>97</v>
      </c>
      <c r="G117" s="4" t="s">
        <v>53</v>
      </c>
      <c r="H117" s="4" t="s">
        <v>53</v>
      </c>
      <c r="I117" s="7">
        <f t="shared" si="1"/>
        <v>25000</v>
      </c>
      <c r="J117" s="9">
        <v>25000</v>
      </c>
      <c r="K117" s="10" t="s">
        <v>19</v>
      </c>
      <c r="L117" s="10" t="s">
        <v>19</v>
      </c>
      <c r="M117" s="10" t="s">
        <v>19</v>
      </c>
      <c r="N117" s="10" t="s">
        <v>19</v>
      </c>
    </row>
    <row r="118" spans="1:14" ht="42" customHeight="1" x14ac:dyDescent="0.2">
      <c r="A118" s="5" t="s">
        <v>177</v>
      </c>
      <c r="B118" s="4" t="s">
        <v>11</v>
      </c>
      <c r="C118" s="2">
        <v>926</v>
      </c>
      <c r="D118" s="2">
        <v>92601</v>
      </c>
      <c r="E118" s="2" t="s">
        <v>90</v>
      </c>
      <c r="F118" s="4" t="s">
        <v>74</v>
      </c>
      <c r="G118" s="4" t="s">
        <v>53</v>
      </c>
      <c r="H118" s="4" t="s">
        <v>53</v>
      </c>
      <c r="I118" s="7">
        <f t="shared" si="1"/>
        <v>40000</v>
      </c>
      <c r="J118" s="9">
        <v>40000</v>
      </c>
      <c r="K118" s="10" t="s">
        <v>19</v>
      </c>
      <c r="L118" s="10" t="s">
        <v>19</v>
      </c>
      <c r="M118" s="10" t="s">
        <v>19</v>
      </c>
      <c r="N118" s="10" t="s">
        <v>19</v>
      </c>
    </row>
    <row r="119" spans="1:14" ht="42" customHeight="1" x14ac:dyDescent="0.2">
      <c r="A119" s="5" t="s">
        <v>178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55</v>
      </c>
      <c r="G119" s="4" t="s">
        <v>53</v>
      </c>
      <c r="H119" s="4" t="s">
        <v>53</v>
      </c>
      <c r="I119" s="7">
        <f t="shared" si="1"/>
        <v>15000</v>
      </c>
      <c r="J119" s="9">
        <v>15000</v>
      </c>
      <c r="K119" s="10" t="s">
        <v>19</v>
      </c>
      <c r="L119" s="10" t="s">
        <v>19</v>
      </c>
      <c r="M119" s="10" t="s">
        <v>19</v>
      </c>
      <c r="N119" s="10" t="s">
        <v>19</v>
      </c>
    </row>
    <row r="120" spans="1:14" ht="42" customHeight="1" x14ac:dyDescent="0.2">
      <c r="A120" s="5" t="s">
        <v>179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180</v>
      </c>
      <c r="I120" s="7">
        <f t="shared" si="1"/>
        <v>22000</v>
      </c>
      <c r="J120" s="9">
        <v>22000</v>
      </c>
      <c r="K120" s="10" t="s">
        <v>19</v>
      </c>
      <c r="L120" s="10" t="s">
        <v>19</v>
      </c>
      <c r="M120" s="10" t="s">
        <v>19</v>
      </c>
      <c r="N120" s="10" t="s">
        <v>19</v>
      </c>
    </row>
    <row r="121" spans="1:14" ht="42" customHeight="1" x14ac:dyDescent="0.2">
      <c r="A121" s="5" t="s">
        <v>209</v>
      </c>
      <c r="B121" s="31" t="s">
        <v>11</v>
      </c>
      <c r="C121" s="2">
        <v>600</v>
      </c>
      <c r="D121" s="2">
        <v>60016</v>
      </c>
      <c r="E121" s="2">
        <v>6050</v>
      </c>
      <c r="F121" s="31" t="s">
        <v>54</v>
      </c>
      <c r="G121" s="4" t="s">
        <v>19</v>
      </c>
      <c r="H121" s="4" t="s">
        <v>19</v>
      </c>
      <c r="I121" s="7">
        <f t="shared" ref="I121:I123" si="2">SUM(J121:N121)</f>
        <v>2000</v>
      </c>
      <c r="J121" s="26" t="s">
        <v>19</v>
      </c>
      <c r="K121" s="10">
        <v>2000</v>
      </c>
      <c r="L121" s="10" t="s">
        <v>19</v>
      </c>
      <c r="M121" s="10" t="s">
        <v>19</v>
      </c>
      <c r="N121" s="10" t="s">
        <v>19</v>
      </c>
    </row>
    <row r="122" spans="1:14" ht="42" customHeight="1" x14ac:dyDescent="0.2">
      <c r="A122" s="5" t="s">
        <v>211</v>
      </c>
      <c r="B122" s="31" t="s">
        <v>11</v>
      </c>
      <c r="C122" s="2">
        <v>900</v>
      </c>
      <c r="D122" s="2">
        <v>90015</v>
      </c>
      <c r="E122" s="2">
        <v>6050</v>
      </c>
      <c r="F122" s="31" t="s">
        <v>54</v>
      </c>
      <c r="G122" s="4" t="s">
        <v>19</v>
      </c>
      <c r="H122" s="4" t="s">
        <v>19</v>
      </c>
      <c r="I122" s="7">
        <f t="shared" si="2"/>
        <v>3600</v>
      </c>
      <c r="J122" s="26" t="s">
        <v>19</v>
      </c>
      <c r="K122" s="10" t="s">
        <v>19</v>
      </c>
      <c r="L122" s="10">
        <v>3600</v>
      </c>
      <c r="M122" s="10" t="s">
        <v>19</v>
      </c>
      <c r="N122" s="10" t="s">
        <v>19</v>
      </c>
    </row>
    <row r="123" spans="1:14" ht="42" customHeight="1" x14ac:dyDescent="0.2">
      <c r="A123" s="5" t="s">
        <v>213</v>
      </c>
      <c r="B123" s="31" t="s">
        <v>11</v>
      </c>
      <c r="C123" s="2">
        <v>801</v>
      </c>
      <c r="D123" s="2">
        <v>80104</v>
      </c>
      <c r="E123" s="2">
        <v>6067</v>
      </c>
      <c r="F123" s="31" t="s">
        <v>52</v>
      </c>
      <c r="G123" s="4" t="s">
        <v>19</v>
      </c>
      <c r="H123" s="4" t="s">
        <v>19</v>
      </c>
      <c r="I123" s="7">
        <f t="shared" si="2"/>
        <v>200000</v>
      </c>
      <c r="J123" s="26" t="s">
        <v>19</v>
      </c>
      <c r="K123" s="10" t="s">
        <v>19</v>
      </c>
      <c r="L123" s="10" t="s">
        <v>19</v>
      </c>
      <c r="M123" s="10">
        <v>200000</v>
      </c>
      <c r="N123" s="10" t="s">
        <v>19</v>
      </c>
    </row>
    <row r="124" spans="1:14" ht="42" customHeight="1" x14ac:dyDescent="0.2">
      <c r="A124" s="5" t="s">
        <v>19</v>
      </c>
      <c r="B124" s="4" t="s">
        <v>19</v>
      </c>
      <c r="C124" s="2" t="s">
        <v>19</v>
      </c>
      <c r="D124" s="2" t="s">
        <v>19</v>
      </c>
      <c r="E124" s="2" t="s">
        <v>19</v>
      </c>
      <c r="F124" s="4" t="s">
        <v>19</v>
      </c>
      <c r="G124" s="4" t="s">
        <v>19</v>
      </c>
      <c r="H124" s="4" t="s">
        <v>19</v>
      </c>
      <c r="I124" s="7">
        <f t="shared" si="1"/>
        <v>0</v>
      </c>
      <c r="J124" s="26" t="s">
        <v>19</v>
      </c>
      <c r="K124" s="10" t="s">
        <v>19</v>
      </c>
      <c r="L124" s="10" t="s">
        <v>19</v>
      </c>
      <c r="M124" s="10" t="s">
        <v>19</v>
      </c>
      <c r="N124" s="10" t="s">
        <v>19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6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32" t="s">
        <v>36</v>
      </c>
      <c r="B1" s="32"/>
      <c r="C1" s="25">
        <f>SUM(C3:C20)</f>
        <v>20516000</v>
      </c>
    </row>
    <row r="2" spans="1:3" x14ac:dyDescent="0.2">
      <c r="C2" s="20"/>
    </row>
    <row r="3" spans="1:3" ht="18" customHeight="1" x14ac:dyDescent="0.2">
      <c r="A3" s="21" t="s">
        <v>24</v>
      </c>
      <c r="B3" s="22" t="s">
        <v>22</v>
      </c>
      <c r="C3" s="23">
        <f>SUMIF(Dane!E3:E124,"2720",Dane!I3:I124)</f>
        <v>25000</v>
      </c>
    </row>
    <row r="4" spans="1:3" ht="18" customHeight="1" x14ac:dyDescent="0.2">
      <c r="A4" s="21" t="s">
        <v>25</v>
      </c>
      <c r="B4" s="22" t="s">
        <v>22</v>
      </c>
      <c r="C4" s="23">
        <f>SUMIF(Dane!E3:E124,"4210",Dane!I3:I124)</f>
        <v>0</v>
      </c>
    </row>
    <row r="5" spans="1:3" ht="18" customHeight="1" x14ac:dyDescent="0.2">
      <c r="A5" s="21" t="s">
        <v>45</v>
      </c>
      <c r="B5" s="22" t="s">
        <v>22</v>
      </c>
      <c r="C5" s="23">
        <f>SUMIF(Dane!E3:E124,"4260",Dane!I3:I124)</f>
        <v>0</v>
      </c>
    </row>
    <row r="6" spans="1:3" ht="18" customHeight="1" x14ac:dyDescent="0.2">
      <c r="A6" s="21" t="s">
        <v>26</v>
      </c>
      <c r="B6" s="22" t="s">
        <v>22</v>
      </c>
      <c r="C6" s="23">
        <f>SUMIF(Dane!E3:E124,"4270",Dane!I3:I124)</f>
        <v>2261000</v>
      </c>
    </row>
    <row r="7" spans="1:3" ht="18" customHeight="1" x14ac:dyDescent="0.2">
      <c r="A7" s="21" t="s">
        <v>27</v>
      </c>
      <c r="B7" s="22" t="s">
        <v>22</v>
      </c>
      <c r="C7" s="23">
        <f>SUMIF(Dane!E3:E124,"4300",Dane!I3:I124)</f>
        <v>180000</v>
      </c>
    </row>
    <row r="8" spans="1:3" ht="18" customHeight="1" x14ac:dyDescent="0.2">
      <c r="A8" s="21" t="s">
        <v>37</v>
      </c>
      <c r="B8" s="24" t="s">
        <v>23</v>
      </c>
      <c r="C8" s="23">
        <f>SUMIF(Dane!E3:E124,"6030",Dane!I3:I124)</f>
        <v>500000</v>
      </c>
    </row>
    <row r="9" spans="1:3" ht="18" customHeight="1" x14ac:dyDescent="0.2">
      <c r="A9" s="21" t="s">
        <v>28</v>
      </c>
      <c r="B9" s="24" t="s">
        <v>23</v>
      </c>
      <c r="C9" s="23">
        <f>SUMIF(Dane!E3:E124,"6050",Dane!I3:I124)</f>
        <v>9348151.8999999985</v>
      </c>
    </row>
    <row r="10" spans="1:3" ht="18" customHeight="1" x14ac:dyDescent="0.2">
      <c r="A10" s="21" t="s">
        <v>29</v>
      </c>
      <c r="B10" s="24" t="s">
        <v>23</v>
      </c>
      <c r="C10" s="23">
        <f>SUMIF(Dane!E3:E124,"6057",Dane!I3:I124)</f>
        <v>2369320.73</v>
      </c>
    </row>
    <row r="11" spans="1:3" ht="18" customHeight="1" x14ac:dyDescent="0.2">
      <c r="A11" s="21" t="s">
        <v>30</v>
      </c>
      <c r="B11" s="24" t="s">
        <v>23</v>
      </c>
      <c r="C11" s="23">
        <f>SUMIF(Dane!E3:E124,"6059",Dane!I3:I124)</f>
        <v>2101939.37</v>
      </c>
    </row>
    <row r="12" spans="1:3" ht="18" customHeight="1" x14ac:dyDescent="0.2">
      <c r="A12" s="21" t="s">
        <v>31</v>
      </c>
      <c r="B12" s="24" t="s">
        <v>23</v>
      </c>
      <c r="C12" s="23">
        <f>SUMIF(Dane!E3:E124,"6060",Dane!I3:I124)</f>
        <v>594500</v>
      </c>
    </row>
    <row r="13" spans="1:3" ht="18" customHeight="1" x14ac:dyDescent="0.2">
      <c r="A13" s="21" t="s">
        <v>39</v>
      </c>
      <c r="B13" s="24" t="s">
        <v>23</v>
      </c>
      <c r="C13" s="23">
        <f>SUMIF(Dane!E3:E124,"6067",Dane!I3:I124)</f>
        <v>200000</v>
      </c>
    </row>
    <row r="14" spans="1:3" ht="18" customHeight="1" x14ac:dyDescent="0.2">
      <c r="A14" s="21" t="s">
        <v>43</v>
      </c>
      <c r="B14" s="24" t="s">
        <v>23</v>
      </c>
      <c r="C14" s="23">
        <f>SUMIF(Dane!E3:E124,"6170",Dane!I3:I124)</f>
        <v>0</v>
      </c>
    </row>
    <row r="15" spans="1:3" ht="18" customHeight="1" x14ac:dyDescent="0.2">
      <c r="A15" s="21" t="s">
        <v>40</v>
      </c>
      <c r="B15" s="24" t="s">
        <v>23</v>
      </c>
      <c r="C15" s="23">
        <f>SUMIF(Dane!E3:E124,"6220",Dane!I3:I124)</f>
        <v>1156088</v>
      </c>
    </row>
    <row r="16" spans="1:3" ht="18" customHeight="1" x14ac:dyDescent="0.2">
      <c r="A16" s="21" t="s">
        <v>44</v>
      </c>
      <c r="B16" s="24" t="s">
        <v>23</v>
      </c>
      <c r="C16" s="23">
        <f>SUMIF(Dane!E3:E124,"6230",Dane!I3:I124)</f>
        <v>30000</v>
      </c>
    </row>
    <row r="17" spans="1:3" ht="18" customHeight="1" x14ac:dyDescent="0.2">
      <c r="A17" s="21" t="s">
        <v>41</v>
      </c>
      <c r="B17" s="24" t="s">
        <v>23</v>
      </c>
      <c r="C17" s="23">
        <f>SUMIF(Dane!E3:E124,"6237",Dane!I3:I124)</f>
        <v>430000</v>
      </c>
    </row>
    <row r="18" spans="1:3" ht="18" customHeight="1" x14ac:dyDescent="0.2">
      <c r="A18" s="21" t="s">
        <v>42</v>
      </c>
      <c r="B18" s="24" t="s">
        <v>23</v>
      </c>
      <c r="C18" s="23">
        <f>SUMIF(Dane!E3:E124,"6239",Dane!I3:I124)</f>
        <v>440000</v>
      </c>
    </row>
    <row r="19" spans="1:3" ht="18" customHeight="1" x14ac:dyDescent="0.2">
      <c r="A19" s="21" t="s">
        <v>32</v>
      </c>
      <c r="B19" s="24" t="s">
        <v>23</v>
      </c>
      <c r="C19" s="23">
        <f>SUMIF(Dane!E3:E124,"6300",Dane!I3:I124)</f>
        <v>150000</v>
      </c>
    </row>
    <row r="20" spans="1:3" ht="18" customHeight="1" x14ac:dyDescent="0.2">
      <c r="A20" s="21" t="s">
        <v>33</v>
      </c>
      <c r="B20" s="24" t="s">
        <v>23</v>
      </c>
      <c r="C20" s="23">
        <f>SUMIF(Dane!E3:E124,"6800",Dane!I3:I124)</f>
        <v>730000</v>
      </c>
    </row>
    <row r="23" spans="1:3" ht="21" customHeight="1" x14ac:dyDescent="0.2">
      <c r="A23" s="32" t="s">
        <v>36</v>
      </c>
      <c r="B23" s="32"/>
      <c r="C23" s="25">
        <f>SUM(C25:C26)</f>
        <v>20516000</v>
      </c>
    </row>
    <row r="24" spans="1:3" x14ac:dyDescent="0.2">
      <c r="C24" s="20"/>
    </row>
    <row r="25" spans="1:3" ht="18" customHeight="1" x14ac:dyDescent="0.2">
      <c r="A25" s="21" t="s">
        <v>34</v>
      </c>
      <c r="B25" s="22" t="s">
        <v>22</v>
      </c>
      <c r="C25" s="23">
        <f>SUMIF(Info_1!B3:B20,"B",Info_1!C3:C20)</f>
        <v>2466000</v>
      </c>
    </row>
    <row r="26" spans="1:3" ht="18" customHeight="1" x14ac:dyDescent="0.2">
      <c r="A26" s="21" t="s">
        <v>35</v>
      </c>
      <c r="B26" s="24" t="s">
        <v>23</v>
      </c>
      <c r="C26" s="23">
        <f>SUMIF(Info_1!B3:B20,"M",Info_1!C3:C20)</f>
        <v>18050000</v>
      </c>
    </row>
  </sheetData>
  <mergeCells count="2">
    <mergeCell ref="A1:B1"/>
    <mergeCell ref="A23:B23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2020-02-03T09:35:02Z</dcterms:modified>
  <cp:category>Budżet 2020</cp:category>
</cp:coreProperties>
</file>