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C491766A-48AB-4268-A896-B09BDEC745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Dane!$A$2:$P$128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7" i="15" l="1"/>
  <c r="I126" i="15"/>
  <c r="C20" i="16" l="1"/>
  <c r="I125" i="15"/>
  <c r="I124" i="15" l="1"/>
  <c r="I123" i="15" l="1"/>
  <c r="I122" i="15" l="1"/>
  <c r="I121" i="15" l="1"/>
  <c r="C14" i="16" l="1"/>
  <c r="C13" i="16"/>
  <c r="C5" i="16"/>
  <c r="C4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7" i="16" s="1"/>
  <c r="I46" i="15"/>
  <c r="C18" i="16" s="1"/>
  <c r="I47" i="15"/>
  <c r="I48" i="15"/>
  <c r="I49" i="15"/>
  <c r="I50" i="15"/>
  <c r="I51" i="15"/>
  <c r="C3" i="16" s="1"/>
  <c r="I52" i="15"/>
  <c r="C8" i="16" s="1"/>
  <c r="I53" i="15"/>
  <c r="I54" i="15"/>
  <c r="C19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1" i="16" s="1"/>
  <c r="I89" i="15"/>
  <c r="I90" i="15"/>
  <c r="I91" i="15"/>
  <c r="C16" i="16" s="1"/>
  <c r="I92" i="15"/>
  <c r="C15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8" i="15"/>
  <c r="I3" i="15"/>
  <c r="C7" i="16" l="1"/>
  <c r="C6" i="16"/>
  <c r="C11" i="16"/>
  <c r="C9" i="16"/>
  <c r="C10" i="16"/>
  <c r="C12" i="16"/>
  <c r="C26" i="16" l="1"/>
  <c r="C27" i="16"/>
  <c r="C1" i="16"/>
  <c r="C24" i="16" l="1"/>
</calcChain>
</file>

<file path=xl/sharedStrings.xml><?xml version="1.0" encoding="utf-8"?>
<sst xmlns="http://schemas.openxmlformats.org/spreadsheetml/2006/main" count="1581" uniqueCount="220">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</sst>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P128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16" width="20.7109375" style="18" customWidth="1"/>
    <col min="17" max="16384" width="9.140625" style="18"/>
  </cols>
  <sheetData>
    <row r="2" spans="1:16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3" t="s">
        <v>214</v>
      </c>
      <c r="O2" s="3" t="s">
        <v>219</v>
      </c>
      <c r="P2" s="19" t="s">
        <v>19</v>
      </c>
    </row>
    <row r="3" spans="1:16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SUM(J3:P3)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  <c r="O3" s="10" t="s">
        <v>19</v>
      </c>
      <c r="P3" s="10" t="s">
        <v>19</v>
      </c>
    </row>
    <row r="4" spans="1:16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SUM(J4:P4)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  <c r="O4" s="10" t="s">
        <v>19</v>
      </c>
      <c r="P4" s="10" t="s">
        <v>19</v>
      </c>
    </row>
    <row r="5" spans="1:16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</row>
    <row r="6" spans="1:16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</row>
    <row r="7" spans="1:16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  <c r="O7" s="10" t="s">
        <v>19</v>
      </c>
      <c r="P7" s="10" t="s">
        <v>19</v>
      </c>
    </row>
    <row r="8" spans="1:16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</row>
    <row r="9" spans="1:16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</row>
    <row r="10" spans="1:16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</row>
    <row r="11" spans="1:16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  <c r="O11" s="10" t="s">
        <v>19</v>
      </c>
      <c r="P11" s="10" t="s">
        <v>19</v>
      </c>
    </row>
    <row r="12" spans="1:16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  <c r="O12" s="10" t="s">
        <v>19</v>
      </c>
      <c r="P12" s="10" t="s">
        <v>19</v>
      </c>
    </row>
    <row r="13" spans="1:16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  <c r="O13" s="10" t="s">
        <v>19</v>
      </c>
      <c r="P13" s="10" t="s">
        <v>19</v>
      </c>
    </row>
    <row r="14" spans="1:16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  <c r="O14" s="10" t="s">
        <v>19</v>
      </c>
      <c r="P14" s="10" t="s">
        <v>19</v>
      </c>
    </row>
    <row r="15" spans="1:16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  <c r="O15" s="10" t="s">
        <v>19</v>
      </c>
      <c r="P15" s="10" t="s">
        <v>19</v>
      </c>
    </row>
    <row r="16" spans="1:16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  <c r="O16" s="10" t="s">
        <v>19</v>
      </c>
      <c r="P16" s="10" t="s">
        <v>19</v>
      </c>
    </row>
    <row r="17" spans="1:16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</row>
    <row r="18" spans="1:16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  <c r="O18" s="10" t="s">
        <v>19</v>
      </c>
      <c r="P18" s="10" t="s">
        <v>19</v>
      </c>
    </row>
    <row r="19" spans="1:16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  <c r="O19" s="10" t="s">
        <v>19</v>
      </c>
      <c r="P19" s="10" t="s">
        <v>19</v>
      </c>
    </row>
    <row r="20" spans="1:16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  <c r="O20" s="10" t="s">
        <v>19</v>
      </c>
      <c r="P20" s="10" t="s">
        <v>19</v>
      </c>
    </row>
    <row r="21" spans="1:16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  <c r="O21" s="10" t="s">
        <v>19</v>
      </c>
      <c r="P21" s="10" t="s">
        <v>19</v>
      </c>
    </row>
    <row r="22" spans="1:16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  <c r="O22" s="10" t="s">
        <v>19</v>
      </c>
      <c r="P22" s="10" t="s">
        <v>19</v>
      </c>
    </row>
    <row r="23" spans="1:16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  <c r="O23" s="10" t="s">
        <v>19</v>
      </c>
      <c r="P23" s="10" t="s">
        <v>19</v>
      </c>
    </row>
    <row r="24" spans="1:16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  <c r="O24" s="10" t="s">
        <v>19</v>
      </c>
      <c r="P24" s="10" t="s">
        <v>19</v>
      </c>
    </row>
    <row r="25" spans="1:16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  <c r="O25" s="10" t="s">
        <v>19</v>
      </c>
      <c r="P25" s="10" t="s">
        <v>19</v>
      </c>
    </row>
    <row r="26" spans="1:16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  <c r="O26" s="10" t="s">
        <v>19</v>
      </c>
      <c r="P26" s="10" t="s">
        <v>19</v>
      </c>
    </row>
    <row r="27" spans="1:16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  <c r="O27" s="10" t="s">
        <v>19</v>
      </c>
      <c r="P27" s="10" t="s">
        <v>19</v>
      </c>
    </row>
    <row r="28" spans="1:16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  <c r="O28" s="10" t="s">
        <v>19</v>
      </c>
      <c r="P28" s="10" t="s">
        <v>19</v>
      </c>
    </row>
    <row r="29" spans="1:16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  <c r="O29" s="10" t="s">
        <v>19</v>
      </c>
      <c r="P29" s="10" t="s">
        <v>19</v>
      </c>
    </row>
    <row r="30" spans="1:16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  <c r="O30" s="10" t="s">
        <v>19</v>
      </c>
      <c r="P30" s="10" t="s">
        <v>19</v>
      </c>
    </row>
    <row r="31" spans="1:16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  <c r="O31" s="10" t="s">
        <v>19</v>
      </c>
      <c r="P31" s="10" t="s">
        <v>19</v>
      </c>
    </row>
    <row r="32" spans="1:16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  <c r="O32" s="10" t="s">
        <v>19</v>
      </c>
      <c r="P32" s="10" t="s">
        <v>19</v>
      </c>
    </row>
    <row r="33" spans="1:16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  <c r="O33" s="10" t="s">
        <v>19</v>
      </c>
      <c r="P33" s="10" t="s">
        <v>19</v>
      </c>
    </row>
    <row r="34" spans="1:16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70000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  <c r="O34" s="10" t="s">
        <v>19</v>
      </c>
      <c r="P34" s="10" t="s">
        <v>19</v>
      </c>
    </row>
    <row r="35" spans="1:16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  <c r="O35" s="10" t="s">
        <v>19</v>
      </c>
      <c r="P35" s="10" t="s">
        <v>19</v>
      </c>
    </row>
    <row r="36" spans="1:16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  <c r="O36" s="10" t="s">
        <v>19</v>
      </c>
      <c r="P36" s="10" t="s">
        <v>19</v>
      </c>
    </row>
    <row r="37" spans="1:16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  <c r="O37" s="10" t="s">
        <v>19</v>
      </c>
      <c r="P37" s="10" t="s">
        <v>19</v>
      </c>
    </row>
    <row r="38" spans="1:16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  <c r="O38" s="10" t="s">
        <v>19</v>
      </c>
      <c r="P38" s="10" t="s">
        <v>19</v>
      </c>
    </row>
    <row r="39" spans="1:16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  <c r="O39" s="10" t="s">
        <v>19</v>
      </c>
      <c r="P39" s="10" t="s">
        <v>19</v>
      </c>
    </row>
    <row r="40" spans="1:16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  <c r="O40" s="10" t="s">
        <v>19</v>
      </c>
      <c r="P40" s="10" t="s">
        <v>19</v>
      </c>
    </row>
    <row r="41" spans="1:16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  <c r="O41" s="10" t="s">
        <v>19</v>
      </c>
      <c r="P41" s="10" t="s">
        <v>19</v>
      </c>
    </row>
    <row r="42" spans="1:16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  <c r="O42" s="10" t="s">
        <v>19</v>
      </c>
      <c r="P42" s="10" t="s">
        <v>19</v>
      </c>
    </row>
    <row r="43" spans="1:16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  <c r="O43" s="10" t="s">
        <v>19</v>
      </c>
      <c r="P43" s="10" t="s">
        <v>19</v>
      </c>
    </row>
    <row r="44" spans="1:16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88302.7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  <c r="O44" s="10" t="s">
        <v>19</v>
      </c>
      <c r="P44" s="10" t="s">
        <v>19</v>
      </c>
    </row>
    <row r="45" spans="1:16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470000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  <c r="O45" s="10">
        <v>40000</v>
      </c>
      <c r="P45" s="10" t="s">
        <v>19</v>
      </c>
    </row>
    <row r="46" spans="1:16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483000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  <c r="O46" s="10">
        <v>43000</v>
      </c>
      <c r="P46" s="10" t="s">
        <v>19</v>
      </c>
    </row>
    <row r="47" spans="1:16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  <c r="O47" s="10" t="s">
        <v>19</v>
      </c>
      <c r="P47" s="10" t="s">
        <v>19</v>
      </c>
    </row>
    <row r="48" spans="1:16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  <c r="O48" s="10" t="s">
        <v>19</v>
      </c>
      <c r="P48" s="10" t="s">
        <v>19</v>
      </c>
    </row>
    <row r="49" spans="1:16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  <c r="O49" s="10" t="s">
        <v>19</v>
      </c>
      <c r="P49" s="10" t="s">
        <v>19</v>
      </c>
    </row>
    <row r="50" spans="1:16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  <c r="O50" s="10" t="s">
        <v>19</v>
      </c>
      <c r="P50" s="10" t="s">
        <v>19</v>
      </c>
    </row>
    <row r="51" spans="1:16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  <c r="O51" s="10" t="s">
        <v>19</v>
      </c>
      <c r="P51" s="10" t="s">
        <v>19</v>
      </c>
    </row>
    <row r="52" spans="1:16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  <c r="O52" s="10" t="s">
        <v>19</v>
      </c>
      <c r="P52" s="10" t="s">
        <v>19</v>
      </c>
    </row>
    <row r="53" spans="1:16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  <c r="O53" s="10" t="s">
        <v>19</v>
      </c>
      <c r="P53" s="10" t="s">
        <v>19</v>
      </c>
    </row>
    <row r="54" spans="1:16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  <c r="O54" s="10" t="s">
        <v>19</v>
      </c>
      <c r="P54" s="10" t="s">
        <v>19</v>
      </c>
    </row>
    <row r="55" spans="1:16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  <c r="O55" s="10" t="s">
        <v>19</v>
      </c>
      <c r="P55" s="10" t="s">
        <v>19</v>
      </c>
    </row>
    <row r="56" spans="1:16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80000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  <c r="O56" s="10" t="s">
        <v>19</v>
      </c>
      <c r="P56" s="10" t="s">
        <v>19</v>
      </c>
    </row>
    <row r="57" spans="1:16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  <c r="O57" s="10" t="s">
        <v>19</v>
      </c>
      <c r="P57" s="10" t="s">
        <v>19</v>
      </c>
    </row>
    <row r="58" spans="1:16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  <c r="O58" s="10" t="s">
        <v>19</v>
      </c>
      <c r="P58" s="10" t="s">
        <v>19</v>
      </c>
    </row>
    <row r="59" spans="1:16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  <c r="O59" s="10" t="s">
        <v>19</v>
      </c>
      <c r="P59" s="10" t="s">
        <v>19</v>
      </c>
    </row>
    <row r="60" spans="1:16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  <c r="O60" s="10" t="s">
        <v>19</v>
      </c>
      <c r="P60" s="10" t="s">
        <v>19</v>
      </c>
    </row>
    <row r="61" spans="1:16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  <c r="O61" s="10" t="s">
        <v>19</v>
      </c>
      <c r="P61" s="10" t="s">
        <v>19</v>
      </c>
    </row>
    <row r="62" spans="1:16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  <c r="O62" s="10" t="s">
        <v>19</v>
      </c>
      <c r="P62" s="10" t="s">
        <v>19</v>
      </c>
    </row>
    <row r="63" spans="1:16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  <c r="O63" s="10" t="s">
        <v>19</v>
      </c>
      <c r="P63" s="10" t="s">
        <v>19</v>
      </c>
    </row>
    <row r="64" spans="1:16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  <c r="O64" s="10" t="s">
        <v>19</v>
      </c>
      <c r="P64" s="10" t="s">
        <v>19</v>
      </c>
    </row>
    <row r="65" spans="1:16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  <c r="O65" s="10" t="s">
        <v>19</v>
      </c>
      <c r="P65" s="10" t="s">
        <v>19</v>
      </c>
    </row>
    <row r="66" spans="1:16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  <c r="O66" s="10" t="s">
        <v>19</v>
      </c>
      <c r="P66" s="10" t="s">
        <v>19</v>
      </c>
    </row>
    <row r="67" spans="1:16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  <c r="O67" s="10" t="s">
        <v>19</v>
      </c>
      <c r="P67" s="10" t="s">
        <v>19</v>
      </c>
    </row>
    <row r="68" spans="1:16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28" si="1">SUM(J68:P68)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  <c r="O68" s="10" t="s">
        <v>19</v>
      </c>
      <c r="P68" s="10" t="s">
        <v>19</v>
      </c>
    </row>
    <row r="69" spans="1:16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  <c r="O69" s="10" t="s">
        <v>19</v>
      </c>
      <c r="P69" s="10" t="s">
        <v>19</v>
      </c>
    </row>
    <row r="70" spans="1:16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  <c r="O70" s="10" t="s">
        <v>19</v>
      </c>
      <c r="P70" s="10" t="s">
        <v>19</v>
      </c>
    </row>
    <row r="71" spans="1:16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  <c r="O71" s="10" t="s">
        <v>19</v>
      </c>
      <c r="P71" s="10" t="s">
        <v>19</v>
      </c>
    </row>
    <row r="72" spans="1:16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  <c r="O72" s="10" t="s">
        <v>19</v>
      </c>
      <c r="P72" s="10" t="s">
        <v>19</v>
      </c>
    </row>
    <row r="73" spans="1:16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  <c r="O73" s="10" t="s">
        <v>19</v>
      </c>
      <c r="P73" s="10" t="s">
        <v>19</v>
      </c>
    </row>
    <row r="74" spans="1:16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  <c r="O74" s="10" t="s">
        <v>19</v>
      </c>
      <c r="P74" s="10" t="s">
        <v>19</v>
      </c>
    </row>
    <row r="75" spans="1:16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  <c r="O75" s="10" t="s">
        <v>19</v>
      </c>
      <c r="P75" s="10" t="s">
        <v>19</v>
      </c>
    </row>
    <row r="76" spans="1:16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  <c r="O76" s="10" t="s">
        <v>19</v>
      </c>
      <c r="P76" s="10" t="s">
        <v>19</v>
      </c>
    </row>
    <row r="77" spans="1:16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  <c r="O77" s="10" t="s">
        <v>19</v>
      </c>
      <c r="P77" s="10" t="s">
        <v>19</v>
      </c>
    </row>
    <row r="78" spans="1:16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  <c r="O78" s="10" t="s">
        <v>19</v>
      </c>
      <c r="P78" s="10" t="s">
        <v>19</v>
      </c>
    </row>
    <row r="79" spans="1:16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  <c r="O79" s="10" t="s">
        <v>19</v>
      </c>
      <c r="P79" s="10" t="s">
        <v>19</v>
      </c>
    </row>
    <row r="80" spans="1:16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  <c r="O80" s="10" t="s">
        <v>19</v>
      </c>
      <c r="P80" s="10" t="s">
        <v>19</v>
      </c>
    </row>
    <row r="81" spans="1:16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  <c r="O81" s="10" t="s">
        <v>19</v>
      </c>
      <c r="P81" s="10" t="s">
        <v>19</v>
      </c>
    </row>
    <row r="82" spans="1:16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  <c r="O82" s="10" t="s">
        <v>19</v>
      </c>
      <c r="P82" s="10" t="s">
        <v>19</v>
      </c>
    </row>
    <row r="83" spans="1:16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  <c r="O83" s="10" t="s">
        <v>19</v>
      </c>
      <c r="P83" s="10" t="s">
        <v>19</v>
      </c>
    </row>
    <row r="84" spans="1:16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  <c r="O84" s="10" t="s">
        <v>19</v>
      </c>
      <c r="P84" s="10" t="s">
        <v>19</v>
      </c>
    </row>
    <row r="85" spans="1:16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  <c r="O85" s="10" t="s">
        <v>19</v>
      </c>
      <c r="P85" s="10" t="s">
        <v>19</v>
      </c>
    </row>
    <row r="86" spans="1:16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  <c r="O86" s="10" t="s">
        <v>19</v>
      </c>
      <c r="P86" s="10" t="s">
        <v>19</v>
      </c>
    </row>
    <row r="87" spans="1:16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  <c r="O87" s="10" t="s">
        <v>19</v>
      </c>
      <c r="P87" s="10" t="s">
        <v>19</v>
      </c>
    </row>
    <row r="88" spans="1:16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  <c r="O88" s="10" t="s">
        <v>19</v>
      </c>
      <c r="P88" s="10" t="s">
        <v>19</v>
      </c>
    </row>
    <row r="89" spans="1:16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  <c r="O89" s="10" t="s">
        <v>19</v>
      </c>
      <c r="P89" s="10" t="s">
        <v>19</v>
      </c>
    </row>
    <row r="90" spans="1:16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  <c r="O90" s="10" t="s">
        <v>19</v>
      </c>
      <c r="P90" s="10" t="s">
        <v>19</v>
      </c>
    </row>
    <row r="91" spans="1:16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  <c r="O91" s="10" t="s">
        <v>19</v>
      </c>
      <c r="P91" s="10" t="s">
        <v>19</v>
      </c>
    </row>
    <row r="92" spans="1:16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  <c r="O92" s="10" t="s">
        <v>19</v>
      </c>
      <c r="P92" s="10" t="s">
        <v>19</v>
      </c>
    </row>
    <row r="93" spans="1:16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  <c r="O93" s="10" t="s">
        <v>19</v>
      </c>
      <c r="P93" s="10" t="s">
        <v>19</v>
      </c>
    </row>
    <row r="94" spans="1:16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  <c r="O94" s="10" t="s">
        <v>19</v>
      </c>
      <c r="P94" s="10" t="s">
        <v>19</v>
      </c>
    </row>
    <row r="95" spans="1:16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  <c r="O95" s="10" t="s">
        <v>19</v>
      </c>
      <c r="P95" s="10" t="s">
        <v>19</v>
      </c>
    </row>
    <row r="96" spans="1:16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  <c r="O96" s="10" t="s">
        <v>19</v>
      </c>
      <c r="P96" s="10" t="s">
        <v>19</v>
      </c>
    </row>
    <row r="97" spans="1:16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  <c r="O97" s="10" t="s">
        <v>19</v>
      </c>
      <c r="P97" s="10" t="s">
        <v>19</v>
      </c>
    </row>
    <row r="98" spans="1:16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  <c r="O98" s="10" t="s">
        <v>19</v>
      </c>
      <c r="P98" s="10" t="s">
        <v>19</v>
      </c>
    </row>
    <row r="99" spans="1:16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  <c r="O99" s="10" t="s">
        <v>19</v>
      </c>
      <c r="P99" s="10" t="s">
        <v>19</v>
      </c>
    </row>
    <row r="100" spans="1:16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  <c r="O100" s="10" t="s">
        <v>19</v>
      </c>
      <c r="P100" s="10" t="s">
        <v>19</v>
      </c>
    </row>
    <row r="101" spans="1:16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  <c r="O101" s="10" t="s">
        <v>19</v>
      </c>
      <c r="P101" s="10" t="s">
        <v>19</v>
      </c>
    </row>
    <row r="102" spans="1:16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  <c r="O102" s="10" t="s">
        <v>19</v>
      </c>
      <c r="P102" s="10" t="s">
        <v>19</v>
      </c>
    </row>
    <row r="103" spans="1:16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  <c r="O103" s="10" t="s">
        <v>19</v>
      </c>
      <c r="P103" s="10" t="s">
        <v>19</v>
      </c>
    </row>
    <row r="104" spans="1:16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  <c r="O104" s="10" t="s">
        <v>19</v>
      </c>
      <c r="P104" s="10" t="s">
        <v>19</v>
      </c>
    </row>
    <row r="105" spans="1:16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  <c r="O105" s="10" t="s">
        <v>19</v>
      </c>
      <c r="P105" s="10" t="s">
        <v>19</v>
      </c>
    </row>
    <row r="106" spans="1:16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  <c r="O106" s="10" t="s">
        <v>19</v>
      </c>
      <c r="P106" s="10" t="s">
        <v>19</v>
      </c>
    </row>
    <row r="107" spans="1:16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  <c r="O107" s="10" t="s">
        <v>19</v>
      </c>
      <c r="P107" s="10" t="s">
        <v>19</v>
      </c>
    </row>
    <row r="108" spans="1:16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  <c r="O108" s="10" t="s">
        <v>19</v>
      </c>
      <c r="P108" s="10" t="s">
        <v>19</v>
      </c>
    </row>
    <row r="109" spans="1:16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  <c r="O109" s="10" t="s">
        <v>19</v>
      </c>
      <c r="P109" s="10" t="s">
        <v>19</v>
      </c>
    </row>
    <row r="110" spans="1:16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  <c r="O110" s="10" t="s">
        <v>19</v>
      </c>
      <c r="P110" s="10" t="s">
        <v>19</v>
      </c>
    </row>
    <row r="111" spans="1:16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45000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  <c r="O111" s="10" t="s">
        <v>19</v>
      </c>
      <c r="P111" s="10" t="s">
        <v>19</v>
      </c>
    </row>
    <row r="112" spans="1:16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  <c r="O112" s="10" t="s">
        <v>19</v>
      </c>
      <c r="P112" s="10" t="s">
        <v>19</v>
      </c>
    </row>
    <row r="113" spans="1:16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  <c r="O113" s="10" t="s">
        <v>19</v>
      </c>
      <c r="P113" s="10" t="s">
        <v>19</v>
      </c>
    </row>
    <row r="114" spans="1:16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0</v>
      </c>
      <c r="J114" s="9">
        <v>15000</v>
      </c>
      <c r="K114" s="10" t="s">
        <v>19</v>
      </c>
      <c r="L114" s="10" t="s">
        <v>19</v>
      </c>
      <c r="M114" s="10" t="s">
        <v>19</v>
      </c>
      <c r="N114" s="30">
        <v>-15000</v>
      </c>
      <c r="O114" s="10" t="s">
        <v>19</v>
      </c>
      <c r="P114" s="10" t="s">
        <v>19</v>
      </c>
    </row>
    <row r="115" spans="1:16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  <c r="O115" s="10" t="s">
        <v>19</v>
      </c>
      <c r="P115" s="10" t="s">
        <v>19</v>
      </c>
    </row>
    <row r="116" spans="1:16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  <c r="O116" s="10" t="s">
        <v>19</v>
      </c>
      <c r="P116" s="10" t="s">
        <v>19</v>
      </c>
    </row>
    <row r="117" spans="1:16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  <c r="O117" s="10" t="s">
        <v>19</v>
      </c>
      <c r="P117" s="10" t="s">
        <v>19</v>
      </c>
    </row>
    <row r="118" spans="1:16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  <c r="O118" s="10" t="s">
        <v>19</v>
      </c>
      <c r="P118" s="10" t="s">
        <v>19</v>
      </c>
    </row>
    <row r="119" spans="1:16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15000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  <c r="O119" s="10" t="s">
        <v>19</v>
      </c>
      <c r="P119" s="10" t="s">
        <v>19</v>
      </c>
    </row>
    <row r="120" spans="1:16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  <c r="O120" s="10" t="s">
        <v>19</v>
      </c>
      <c r="P120" s="10" t="s">
        <v>19</v>
      </c>
    </row>
    <row r="121" spans="1:16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27" si="2">SUM(J121:P121)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  <c r="O121" s="10" t="s">
        <v>19</v>
      </c>
      <c r="P121" s="10" t="s">
        <v>19</v>
      </c>
    </row>
    <row r="122" spans="1:16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  <c r="O122" s="10" t="s">
        <v>19</v>
      </c>
      <c r="P122" s="10" t="s">
        <v>19</v>
      </c>
    </row>
    <row r="123" spans="1:16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200000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  <c r="O123" s="10" t="s">
        <v>19</v>
      </c>
      <c r="P123" s="10" t="s">
        <v>19</v>
      </c>
    </row>
    <row r="124" spans="1:16" ht="42" customHeight="1" x14ac:dyDescent="0.2">
      <c r="A124" s="5" t="s">
        <v>215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55</v>
      </c>
      <c r="G124" s="4" t="s">
        <v>19</v>
      </c>
      <c r="H124" s="4" t="s">
        <v>19</v>
      </c>
      <c r="I124" s="7">
        <f t="shared" si="2"/>
        <v>20000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>
        <v>20000</v>
      </c>
      <c r="O124" s="10" t="s">
        <v>19</v>
      </c>
      <c r="P124" s="10" t="s">
        <v>19</v>
      </c>
    </row>
    <row r="125" spans="1:16" ht="42" customHeight="1" x14ac:dyDescent="0.2">
      <c r="A125" s="5" t="s">
        <v>216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107</v>
      </c>
      <c r="G125" s="4" t="s">
        <v>19</v>
      </c>
      <c r="H125" s="4" t="s">
        <v>19</v>
      </c>
      <c r="I125" s="7">
        <f t="shared" si="2"/>
        <v>1000000</v>
      </c>
      <c r="J125" s="26" t="s">
        <v>19</v>
      </c>
      <c r="K125" s="10" t="s">
        <v>19</v>
      </c>
      <c r="L125" s="10" t="s">
        <v>19</v>
      </c>
      <c r="M125" s="10" t="s">
        <v>19</v>
      </c>
      <c r="N125" s="10" t="s">
        <v>19</v>
      </c>
      <c r="O125" s="10">
        <v>1000000</v>
      </c>
      <c r="P125" s="10" t="s">
        <v>19</v>
      </c>
    </row>
    <row r="126" spans="1:16" ht="42" customHeight="1" x14ac:dyDescent="0.2">
      <c r="A126" s="27" t="s">
        <v>218</v>
      </c>
      <c r="B126" s="28" t="s">
        <v>11</v>
      </c>
      <c r="C126" s="29">
        <v>900</v>
      </c>
      <c r="D126" s="29">
        <v>90005</v>
      </c>
      <c r="E126" s="29" t="s">
        <v>106</v>
      </c>
      <c r="F126" s="4" t="s">
        <v>107</v>
      </c>
      <c r="G126" s="4" t="s">
        <v>108</v>
      </c>
      <c r="H126" s="4" t="s">
        <v>19</v>
      </c>
      <c r="I126" s="7">
        <f t="shared" si="2"/>
        <v>136000</v>
      </c>
      <c r="J126" s="26" t="s">
        <v>19</v>
      </c>
      <c r="K126" s="10" t="s">
        <v>19</v>
      </c>
      <c r="L126" s="10" t="s">
        <v>19</v>
      </c>
      <c r="M126" s="10" t="s">
        <v>19</v>
      </c>
      <c r="N126" s="10" t="s">
        <v>19</v>
      </c>
      <c r="O126" s="10">
        <v>136000</v>
      </c>
      <c r="P126" s="10" t="s">
        <v>19</v>
      </c>
    </row>
    <row r="127" spans="1:16" ht="42" customHeight="1" x14ac:dyDescent="0.2">
      <c r="A127" s="27" t="s">
        <v>218</v>
      </c>
      <c r="B127" s="28" t="s">
        <v>11</v>
      </c>
      <c r="C127" s="29">
        <v>900</v>
      </c>
      <c r="D127" s="29">
        <v>90005</v>
      </c>
      <c r="E127" s="29" t="s">
        <v>109</v>
      </c>
      <c r="F127" s="4" t="s">
        <v>107</v>
      </c>
      <c r="G127" s="4" t="s">
        <v>108</v>
      </c>
      <c r="H127" s="4" t="s">
        <v>19</v>
      </c>
      <c r="I127" s="7">
        <f t="shared" si="2"/>
        <v>132000</v>
      </c>
      <c r="J127" s="26" t="s">
        <v>19</v>
      </c>
      <c r="K127" s="10" t="s">
        <v>19</v>
      </c>
      <c r="L127" s="10" t="s">
        <v>19</v>
      </c>
      <c r="M127" s="10" t="s">
        <v>19</v>
      </c>
      <c r="N127" s="10" t="s">
        <v>19</v>
      </c>
      <c r="O127" s="10">
        <v>132000</v>
      </c>
      <c r="P127" s="10" t="s">
        <v>19</v>
      </c>
    </row>
    <row r="128" spans="1:16" ht="42" customHeight="1" x14ac:dyDescent="0.2">
      <c r="A128" s="5" t="s">
        <v>19</v>
      </c>
      <c r="B128" s="4" t="s">
        <v>19</v>
      </c>
      <c r="C128" s="2" t="s">
        <v>19</v>
      </c>
      <c r="D128" s="2" t="s">
        <v>19</v>
      </c>
      <c r="E128" s="2" t="s">
        <v>19</v>
      </c>
      <c r="F128" s="4" t="s">
        <v>19</v>
      </c>
      <c r="G128" s="4" t="s">
        <v>19</v>
      </c>
      <c r="H128" s="4" t="s">
        <v>19</v>
      </c>
      <c r="I128" s="7">
        <f t="shared" si="1"/>
        <v>0</v>
      </c>
      <c r="J128" s="26" t="s">
        <v>19</v>
      </c>
      <c r="K128" s="10" t="s">
        <v>19</v>
      </c>
      <c r="L128" s="10" t="s">
        <v>19</v>
      </c>
      <c r="M128" s="10" t="s">
        <v>19</v>
      </c>
      <c r="N128" s="10" t="s">
        <v>19</v>
      </c>
      <c r="O128" s="10" t="s">
        <v>19</v>
      </c>
      <c r="P128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7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SUM(C3:C21)</f>
        <v>21872000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SUMIF(Dane!E3:E128,"2720",Dane!I3:I128)</f>
        <v>25000</v>
      </c>
    </row>
    <row r="4" spans="1:3" ht="18" customHeight="1" x14ac:dyDescent="0.2">
      <c r="A4" s="21" t="s">
        <v>25</v>
      </c>
      <c r="B4" s="22" t="s">
        <v>22</v>
      </c>
      <c r="C4" s="23">
        <f>SUMIF(Dane!E3:E128,"4210",Dane!I3:I128)</f>
        <v>0</v>
      </c>
    </row>
    <row r="5" spans="1:3" ht="18" customHeight="1" x14ac:dyDescent="0.2">
      <c r="A5" s="21" t="s">
        <v>45</v>
      </c>
      <c r="B5" s="22" t="s">
        <v>22</v>
      </c>
      <c r="C5" s="23">
        <f>SUMIF(Dane!E3:E128,"4260",Dane!I3:I128)</f>
        <v>0</v>
      </c>
    </row>
    <row r="6" spans="1:3" ht="18" customHeight="1" x14ac:dyDescent="0.2">
      <c r="A6" s="21" t="s">
        <v>26</v>
      </c>
      <c r="B6" s="22" t="s">
        <v>22</v>
      </c>
      <c r="C6" s="23">
        <f>SUMIF(Dane!E3:E128,"4270",Dane!I3:I128)</f>
        <v>2261000</v>
      </c>
    </row>
    <row r="7" spans="1:3" ht="18" customHeight="1" x14ac:dyDescent="0.2">
      <c r="A7" s="21" t="s">
        <v>27</v>
      </c>
      <c r="B7" s="22" t="s">
        <v>22</v>
      </c>
      <c r="C7" s="23">
        <f>SUMIF(Dane!E3:E128,"4300",Dane!I3:I128)</f>
        <v>180000</v>
      </c>
    </row>
    <row r="8" spans="1:3" ht="18" customHeight="1" x14ac:dyDescent="0.2">
      <c r="A8" s="21" t="s">
        <v>37</v>
      </c>
      <c r="B8" s="24" t="s">
        <v>23</v>
      </c>
      <c r="C8" s="23">
        <f>SUMIF(Dane!E3:E128,"6030",Dane!I3:I128)</f>
        <v>500000</v>
      </c>
    </row>
    <row r="9" spans="1:3" ht="18" customHeight="1" x14ac:dyDescent="0.2">
      <c r="A9" s="21" t="s">
        <v>28</v>
      </c>
      <c r="B9" s="24" t="s">
        <v>23</v>
      </c>
      <c r="C9" s="23">
        <f>SUMIF(Dane!E3:E128,"6050",Dane!I3:I128)</f>
        <v>9368151.8999999985</v>
      </c>
    </row>
    <row r="10" spans="1:3" ht="18" customHeight="1" x14ac:dyDescent="0.2">
      <c r="A10" s="21" t="s">
        <v>29</v>
      </c>
      <c r="B10" s="24" t="s">
        <v>23</v>
      </c>
      <c r="C10" s="23">
        <f>SUMIF(Dane!E3:E128,"6057",Dane!I3:I128)</f>
        <v>2369320.73</v>
      </c>
    </row>
    <row r="11" spans="1:3" ht="18" customHeight="1" x14ac:dyDescent="0.2">
      <c r="A11" s="21" t="s">
        <v>30</v>
      </c>
      <c r="B11" s="24" t="s">
        <v>23</v>
      </c>
      <c r="C11" s="23">
        <f>SUMIF(Dane!E3:E128,"6059",Dane!I3:I128)</f>
        <v>2101939.37</v>
      </c>
    </row>
    <row r="12" spans="1:3" ht="18" customHeight="1" x14ac:dyDescent="0.2">
      <c r="A12" s="21" t="s">
        <v>31</v>
      </c>
      <c r="B12" s="24" t="s">
        <v>23</v>
      </c>
      <c r="C12" s="23">
        <f>SUMIF(Dane!E3:E128,"6060",Dane!I3:I128)</f>
        <v>579500</v>
      </c>
    </row>
    <row r="13" spans="1:3" ht="18" customHeight="1" x14ac:dyDescent="0.2">
      <c r="A13" s="21" t="s">
        <v>39</v>
      </c>
      <c r="B13" s="24" t="s">
        <v>23</v>
      </c>
      <c r="C13" s="23">
        <f>SUMIF(Dane!E3:E128,"6067",Dane!I3:I128)</f>
        <v>200000</v>
      </c>
    </row>
    <row r="14" spans="1:3" ht="18" customHeight="1" x14ac:dyDescent="0.2">
      <c r="A14" s="21" t="s">
        <v>43</v>
      </c>
      <c r="B14" s="24" t="s">
        <v>23</v>
      </c>
      <c r="C14" s="23">
        <f>SUMIF(Dane!E3:E128,"6170",Dane!I3:I128)</f>
        <v>0</v>
      </c>
    </row>
    <row r="15" spans="1:3" ht="18" customHeight="1" x14ac:dyDescent="0.2">
      <c r="A15" s="21" t="s">
        <v>40</v>
      </c>
      <c r="B15" s="24" t="s">
        <v>23</v>
      </c>
      <c r="C15" s="23">
        <f>SUMIF(Dane!E3:E128,"6220",Dane!I3:I128)</f>
        <v>1156088</v>
      </c>
    </row>
    <row r="16" spans="1:3" ht="18" customHeight="1" x14ac:dyDescent="0.2">
      <c r="A16" s="21" t="s">
        <v>44</v>
      </c>
      <c r="B16" s="24" t="s">
        <v>23</v>
      </c>
      <c r="C16" s="23">
        <f>SUMIF(Dane!E3:E128,"6230",Dane!I3:I128)</f>
        <v>30000</v>
      </c>
    </row>
    <row r="17" spans="1:3" ht="18" customHeight="1" x14ac:dyDescent="0.2">
      <c r="A17" s="21" t="s">
        <v>41</v>
      </c>
      <c r="B17" s="24" t="s">
        <v>23</v>
      </c>
      <c r="C17" s="23">
        <f>SUMIF(Dane!E3:E128,"6237",Dane!I3:I128)</f>
        <v>606000</v>
      </c>
    </row>
    <row r="18" spans="1:3" ht="18" customHeight="1" x14ac:dyDescent="0.2">
      <c r="A18" s="21" t="s">
        <v>42</v>
      </c>
      <c r="B18" s="24" t="s">
        <v>23</v>
      </c>
      <c r="C18" s="23">
        <f>SUMIF(Dane!E3:E128,"6239",Dane!I3:I128)</f>
        <v>615000</v>
      </c>
    </row>
    <row r="19" spans="1:3" ht="18" customHeight="1" x14ac:dyDescent="0.2">
      <c r="A19" s="21" t="s">
        <v>32</v>
      </c>
      <c r="B19" s="24" t="s">
        <v>23</v>
      </c>
      <c r="C19" s="23">
        <f>SUMIF(Dane!E3:E128,"6300",Dane!I3:I128)</f>
        <v>150000</v>
      </c>
    </row>
    <row r="20" spans="1:3" ht="18" customHeight="1" x14ac:dyDescent="0.2">
      <c r="A20" s="21" t="s">
        <v>217</v>
      </c>
      <c r="B20" s="24" t="s">
        <v>23</v>
      </c>
      <c r="C20" s="23">
        <f>SUMIF(Dane!E3:E128,"6690",Dane!I3:I128)</f>
        <v>1000000</v>
      </c>
    </row>
    <row r="21" spans="1:3" ht="18" customHeight="1" x14ac:dyDescent="0.2">
      <c r="A21" s="21" t="s">
        <v>33</v>
      </c>
      <c r="B21" s="24" t="s">
        <v>23</v>
      </c>
      <c r="C21" s="23">
        <f>SUMIF(Dane!E3:E128,"6800",Dane!I3:I128)</f>
        <v>730000</v>
      </c>
    </row>
    <row r="24" spans="1:3" ht="21" customHeight="1" x14ac:dyDescent="0.2">
      <c r="A24" s="32" t="s">
        <v>36</v>
      </c>
      <c r="B24" s="32"/>
      <c r="C24" s="25">
        <f>SUM(C26:C27)</f>
        <v>21872000</v>
      </c>
    </row>
    <row r="25" spans="1:3" x14ac:dyDescent="0.2">
      <c r="C25" s="20"/>
    </row>
    <row r="26" spans="1:3" ht="18" customHeight="1" x14ac:dyDescent="0.2">
      <c r="A26" s="21" t="s">
        <v>34</v>
      </c>
      <c r="B26" s="22" t="s">
        <v>22</v>
      </c>
      <c r="C26" s="23">
        <f>SUMIF(Info_1!B3:B21,"B",Info_1!C3:C21)</f>
        <v>2466000</v>
      </c>
    </row>
    <row r="27" spans="1:3" ht="18" customHeight="1" x14ac:dyDescent="0.2">
      <c r="A27" s="21" t="s">
        <v>35</v>
      </c>
      <c r="B27" s="24" t="s">
        <v>23</v>
      </c>
      <c r="C27" s="23">
        <f>SUMIF(Info_1!B3:B21,"M",Info_1!C3:C21)</f>
        <v>19406000</v>
      </c>
    </row>
  </sheetData>
  <mergeCells count="2">
    <mergeCell ref="A1:B1"/>
    <mergeCell ref="A24:B24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2020-03-03T11:55:04Z</dcterms:modified>
  <cp:category>Budżet 2020</cp:category>
</cp:coreProperties>
</file>