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A266F805-3BF2-46B5-BA7D-985F8C0543FC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Dane!$A$2:$U$117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16" i="15" l="1"/>
  <c r="I115" i="15"/>
  <c r="I114" i="15"/>
  <c r="I113" i="15"/>
  <c r="I112" i="15"/>
  <c r="I111" i="15"/>
  <c r="I110" i="15"/>
  <c r="I109" i="15"/>
  <c r="I108" i="15"/>
  <c r="I107" i="15"/>
  <c r="I106" i="15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3" i="16" l="1"/>
  <c r="C24" i="16" l="1"/>
  <c r="C17" i="16" l="1"/>
  <c r="C16" i="16"/>
  <c r="C6" i="16"/>
  <c r="C5" i="16"/>
  <c r="C20" i="16" l="1"/>
  <c r="C21" i="16"/>
  <c r="C3" i="16"/>
  <c r="C11" i="16"/>
  <c r="C22" i="16"/>
  <c r="C25" i="16"/>
  <c r="C19" i="16"/>
  <c r="C18" i="16"/>
  <c r="I117" i="15"/>
  <c r="C8" i="16" l="1"/>
  <c r="C7" i="16"/>
  <c r="C14" i="16"/>
  <c r="C12" i="16"/>
  <c r="C13" i="16"/>
  <c r="C15" i="16"/>
  <c r="C30" i="16" l="1"/>
  <c r="C31" i="16"/>
  <c r="C1" i="16"/>
  <c r="C28" i="16" l="1"/>
</calcChain>
</file>

<file path=xl/sharedStrings.xml><?xml version="1.0" encoding="utf-8"?>
<sst xmlns="http://schemas.openxmlformats.org/spreadsheetml/2006/main" count="2027" uniqueCount="216">
  <si>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</si>
  <si>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</si>
  <si>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</si>
  <si>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</si>
  <si>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</si>
  <si>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</si>
  <si>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</si>
  <si>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</si>
  <si>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</si>
  <si>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</si>
  <si>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</si>
  <si>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</si>
  <si>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</si>
  <si>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</si>
  <si>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</si>
  <si>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</si>
  <si>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</si>
  <si>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</si>
  <si>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</si>
  <si>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</si>
  <si>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</si>
  <si>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</si>
  <si>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</si>
  <si>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</si>
  <si>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</si>
  <si>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</si>
  <si>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</si>
  <si>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</si>
  <si>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</si>
  <si>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</si>
  <si>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</si>
  <si>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</si>
  <si>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</si>
  <si>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</si>
  <si>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</si>
  <si>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</si>
  <si>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</si>
  <si>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</si>
  <si>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</si>
  <si>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</si>
  <si>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</si>
  <si>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</si>
  <si>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</si>
  <si>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</si>
  <si>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</si>
  <si>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</si>
  <si>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</si>
  <si>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</si>
  <si>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</si>
  <si>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</si>
  <si>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</si>
  <si>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</si>
  <si>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</si>
  <si>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</si>
  <si>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</si>
  <si>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</si>
  <si>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</si>
  <si>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</si>
  <si>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</si>
  <si>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</si>
  <si>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</si>
  <si>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</si>
  <si>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</si>
  <si>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</si>
  <si>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</si>
  <si>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</si>
  <si>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</si>
  <si>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</si>
  <si>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</si>
  <si>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</si>
  <si>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</si>
  <si>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</si>
  <si>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</si>
  <si>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</si>
  <si>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</si>
  <si>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</si>
  <si>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</si>
  <si>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</si>
  <si>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</si>
  <si>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</si>
  <si>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</si>
  <si>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</si>
  <si>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</si>
  <si>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</si>
  <si>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</si>
  <si>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</si>
  <si>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</si>
  <si>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</si>
  <si>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</si>
  <si>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</si>
  <si>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</si>
  <si>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</si>
  <si>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</si>
  <si>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</si>
  <si>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</si>
  <si>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</si>
  <si>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</si>
  <si>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</si>
  <si>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</si>
  <si>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</si>
  <si>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</si>
  <si>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</si>
  <si>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</si>
  <si>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</si>
  <si>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</si>
  <si>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</si>
  <si>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</si>
  <si>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</si>
  <si>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</si>
  <si>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</si>
  <si>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</si>
  <si>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</si>
  <si>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</si>
  <si>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</si>
  <si>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</si>
  <si>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</si>
  <si>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</si>
  <si>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</si>
  <si>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</si>
  <si>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</si>
  <si>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</si>
  <si>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</si>
  <si>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</si>
  <si>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</si>
  <si>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</si>
  <si>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</si>
  <si>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</si>
  <si>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Ochrona dziedzictwa kulturowego w Strzelcach Opolskich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</si>
  <si>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</si>
  <si>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</si>
  <si>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</si>
  <si>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</si>
  <si>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</si>
  <si>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</si>
  <si>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</si>
  <si>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</si>
  <si>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</si>
  <si>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</si>
  <si>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</si>
  <si>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</si>
  <si>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</si>
  <si>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</si>
  <si>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</si>
  <si>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</si>
  <si>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</si>
  <si>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</si>
  <si>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</si>
  <si>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</si>
  <si>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</si>
  <si>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</si>
  <si>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</si>
  <si>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</si>
  <si>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</si>
  <si>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</si>
  <si>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</si>
  <si>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</si>
  <si>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</si>
  <si>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</si>
  <si>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</si>
  <si>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</si>
  <si>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</si>
  <si>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</si>
  <si>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</si>
  <si>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</si>
  <si>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</si>
  <si>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</si>
  <si>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</si>
  <si>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</si>
  <si>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</si>
  <si>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</si>
  <si>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</si>
  <si>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</si>
  <si>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</si>
  <si>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</si>
  <si>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</si>
  <si>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</si>
  <si>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</si>
  <si>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</si>
  <si>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</si>
  <si>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</si>
  <si>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</si>
  <si>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</si>
  <si>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</si>
  <si>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</si>
  <si>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</si>
  <si>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</si>
  <si>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</si>
  <si>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</si>
  <si>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</si>
  <si>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</si>
  <si>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</si>
  <si>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</si>
  <si>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</si>
  <si>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</si>
  <si>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</si>
  <si>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</si>
  <si>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41</t>
    </r>
    <r>
      <rPr>
        <b/>
        <sz val="10"/>
        <rFont val="Arial"/>
        <family val="2"/>
        <charset val="238"/>
      </rPr>
      <t>/2021
BSO
z dnia 23.02.2021 r.</t>
    </r>
  </si>
  <si>
    <t>Wykonanie dokumentacji projektowej budowy lokali mieszkalnych na wynajem zgodnie
z ustawą o finansowym wsparciu tworzenia lokali z dnia 8 grudnia 2006 r.</t>
  </si>
  <si>
    <t>Zakup wyposażenia samochodu pożarniczego dla OSP Grodzisko (autopompa wraz z szybkim
natarciem i masztem oświetleniowym)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</si>
  <si>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/2021
BSO
z dnia 8.02.2021 r.</t>
    </r>
  </si>
  <si>
    <r>
      <t>Wniosek
z dnia
24.02.2021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</si>
  <si>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Marka Prawego w Strzelcach Opolskich - opracowanie dokumentacji
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</si>
  <si>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48</t>
    </r>
    <r>
      <rPr>
        <b/>
        <sz val="10"/>
        <rFont val="Arial"/>
        <family val="2"/>
        <charset val="238"/>
      </rPr>
      <t>/2021
BSO
z dnia 8.03.2021 r.</t>
    </r>
  </si>
  <si>
    <t>Zakup choinki świątecznej</t>
  </si>
  <si>
    <t>Referat Inicjatyw Gospodarczych i Promocji</t>
  </si>
  <si>
    <t>Ligota Dolna</t>
  </si>
  <si>
    <r>
      <t xml:space="preserve">Poprawa estetyki wsi i utrzymanie terenów zielonych - </t>
    </r>
    <r>
      <rPr>
        <b/>
        <sz val="9"/>
        <color rgb="FFFF0000"/>
        <rFont val="Arial"/>
        <family val="2"/>
        <charset val="238"/>
      </rPr>
      <t>zakup kosiarki samojezdnej</t>
    </r>
  </si>
  <si>
    <t>Przebudowa placu zabaw w Parku Miejskim w Strzelcach Opolskich - opracowanie dokumentacji 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</si>
  <si>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/2021
BSO
z dnia 23.04.2021 r.</t>
    </r>
  </si>
  <si>
    <r>
      <t>Zakup kosiarki samojezdnej</t>
    </r>
    <r>
      <rPr>
        <sz val="9"/>
        <rFont val="Arial"/>
        <family val="2"/>
        <charset val="238"/>
      </rPr>
      <t xml:space="preserve"> (UWAGA! + środki finansowe z FunSol2021)</t>
    </r>
  </si>
  <si>
    <t>Zabudowa łącznika pomiędzy świetlicą i szatnią sportową</t>
  </si>
  <si>
    <t>Rozmierka</t>
  </si>
  <si>
    <r>
      <t>Wniosek
z dnia
6.04.2021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</si>
  <si>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Adaptacja części budynku szkoły podstawowej w Rozmierce na cele przedszkola</t>
  </si>
  <si>
    <r>
      <t>Wniosek
z dnia
29.04.2021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</si>
  <si>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t>Modernizacja oświetlenia na parkingu cmentarza komunalnego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</si>
</sst>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09375" defaultRowHeight="13.2" x14ac:dyDescent="0.25"/>
  <cols>
    <col min="1" max="16384" width="9.109375" style="11"/>
  </cols>
  <sheetData>
    <row r="3" spans="2:4" x14ac:dyDescent="0.25">
      <c r="B3" s="10" t="s">
        <v>11</v>
      </c>
    </row>
    <row r="4" spans="2:4" x14ac:dyDescent="0.25">
      <c r="B4" s="10" t="s">
        <v>7</v>
      </c>
    </row>
    <row r="5" spans="2:4" x14ac:dyDescent="0.25">
      <c r="B5" s="10" t="s">
        <v>8</v>
      </c>
    </row>
    <row r="7" spans="2:4" ht="45" x14ac:dyDescent="0.75">
      <c r="B7" s="12" t="s">
        <v>130</v>
      </c>
    </row>
    <row r="9" spans="2:4" ht="15.6" x14ac:dyDescent="0.3">
      <c r="B9" s="13" t="s">
        <v>131</v>
      </c>
    </row>
    <row r="10" spans="2:4" ht="15.6" x14ac:dyDescent="0.3">
      <c r="B10" s="13" t="s">
        <v>132</v>
      </c>
    </row>
    <row r="13" spans="2:4" x14ac:dyDescent="0.25">
      <c r="B13" s="14" t="s">
        <v>5</v>
      </c>
      <c r="C13" s="14"/>
      <c r="D13" s="14" t="s">
        <v>6</v>
      </c>
    </row>
    <row r="14" spans="2:4" x14ac:dyDescent="0.25">
      <c r="B14" s="14"/>
      <c r="C14" s="14"/>
      <c r="D14" s="15" t="s">
        <v>128</v>
      </c>
    </row>
    <row r="15" spans="2:4" x14ac:dyDescent="0.25">
      <c r="B15" s="14"/>
      <c r="C15" s="14"/>
      <c r="D15" s="14" t="s">
        <v>125</v>
      </c>
    </row>
    <row r="16" spans="2:4" x14ac:dyDescent="0.25">
      <c r="D16" s="14"/>
    </row>
    <row r="17" spans="4:4" x14ac:dyDescent="0.25">
      <c r="D17" s="14" t="s">
        <v>18</v>
      </c>
    </row>
    <row r="18" spans="4:4" x14ac:dyDescent="0.25">
      <c r="D18" s="16"/>
    </row>
    <row r="19" spans="4:4" x14ac:dyDescent="0.25">
      <c r="D19" s="14" t="s">
        <v>19</v>
      </c>
    </row>
    <row r="20" spans="4:4" x14ac:dyDescent="0.25">
      <c r="D20" s="14" t="s">
        <v>36</v>
      </c>
    </row>
    <row r="22" spans="4:4" x14ac:dyDescent="0.25">
      <c r="D22" s="14" t="s">
        <v>133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U117"/>
  <sheetViews>
    <sheetView workbookViewId="0"/>
  </sheetViews>
  <sheetFormatPr defaultColWidth="9.109375" defaultRowHeight="13.2" x14ac:dyDescent="0.25"/>
  <cols>
    <col min="1" max="1" width="80.6640625" style="17" customWidth="1"/>
    <col min="2" max="2" width="14.6640625" style="1" customWidth="1"/>
    <col min="3" max="5" width="11.6640625" style="1" customWidth="1"/>
    <col min="6" max="6" width="55.6640625" style="1" customWidth="1"/>
    <col min="7" max="7" width="14.6640625" style="1" customWidth="1"/>
    <col min="8" max="8" width="20.6640625" style="1" customWidth="1"/>
    <col min="9" max="9" width="21.6640625" style="17" customWidth="1"/>
    <col min="10" max="21" width="20.6640625" style="17" customWidth="1"/>
    <col min="22" max="16384" width="9.109375" style="17"/>
  </cols>
  <sheetData>
    <row r="2" spans="1:21" ht="66" customHeight="1" x14ac:dyDescent="0.25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135</v>
      </c>
      <c r="J2" s="8" t="s">
        <v>134</v>
      </c>
      <c r="K2" s="3" t="s">
        <v>193</v>
      </c>
      <c r="L2" s="3" t="s">
        <v>192</v>
      </c>
      <c r="M2" s="3" t="s">
        <v>194</v>
      </c>
      <c r="N2" s="3" t="s">
        <v>199</v>
      </c>
      <c r="O2" s="3" t="s">
        <v>196</v>
      </c>
      <c r="P2" s="3" t="s">
        <v>200</v>
      </c>
      <c r="Q2" s="3" t="s">
        <v>202</v>
      </c>
      <c r="R2" s="3" t="s">
        <v>212</v>
      </c>
      <c r="S2" s="3" t="s">
        <v>208</v>
      </c>
      <c r="T2" s="3" t="s">
        <v>214</v>
      </c>
      <c r="U2" s="18" t="s">
        <v>17</v>
      </c>
    </row>
    <row r="3" spans="1:21" ht="42" customHeight="1" x14ac:dyDescent="0.25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67" si="0">SUM(J3:U3)</f>
        <v>360000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  <c r="O3" s="9" t="s">
        <v>17</v>
      </c>
      <c r="P3" s="9" t="s">
        <v>17</v>
      </c>
      <c r="Q3" s="9" t="s">
        <v>17</v>
      </c>
      <c r="R3" s="9" t="s">
        <v>17</v>
      </c>
      <c r="S3" s="9" t="s">
        <v>17</v>
      </c>
      <c r="T3" s="9" t="s">
        <v>17</v>
      </c>
      <c r="U3" s="9" t="s">
        <v>17</v>
      </c>
    </row>
    <row r="4" spans="1:21" ht="42" customHeight="1" x14ac:dyDescent="0.25">
      <c r="A4" s="5" t="s">
        <v>136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137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  <c r="R4" s="9" t="s">
        <v>17</v>
      </c>
      <c r="S4" s="9" t="s">
        <v>17</v>
      </c>
      <c r="T4" s="9" t="s">
        <v>17</v>
      </c>
      <c r="U4" s="9" t="s">
        <v>17</v>
      </c>
    </row>
    <row r="5" spans="1:21" ht="42" customHeight="1" x14ac:dyDescent="0.25">
      <c r="A5" s="5" t="s">
        <v>138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  <c r="O5" s="9" t="s">
        <v>17</v>
      </c>
      <c r="P5" s="9" t="s">
        <v>17</v>
      </c>
      <c r="Q5" s="9" t="s">
        <v>17</v>
      </c>
      <c r="R5" s="9" t="s">
        <v>17</v>
      </c>
      <c r="S5" s="9" t="s">
        <v>17</v>
      </c>
      <c r="T5" s="9" t="s">
        <v>17</v>
      </c>
      <c r="U5" s="9" t="s">
        <v>17</v>
      </c>
    </row>
    <row r="6" spans="1:21" ht="42" customHeight="1" x14ac:dyDescent="0.25">
      <c r="A6" s="5" t="s">
        <v>173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  <c r="O6" s="9" t="s">
        <v>17</v>
      </c>
      <c r="P6" s="9" t="s">
        <v>17</v>
      </c>
      <c r="Q6" s="9" t="s">
        <v>17</v>
      </c>
      <c r="R6" s="9" t="s">
        <v>17</v>
      </c>
      <c r="S6" s="9" t="s">
        <v>17</v>
      </c>
      <c r="T6" s="9" t="s">
        <v>17</v>
      </c>
      <c r="U6" s="9" t="s">
        <v>17</v>
      </c>
    </row>
    <row r="7" spans="1:21" ht="42" customHeight="1" x14ac:dyDescent="0.25">
      <c r="A7" s="5" t="s">
        <v>139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  <c r="O7" s="9" t="s">
        <v>17</v>
      </c>
      <c r="P7" s="9" t="s">
        <v>17</v>
      </c>
      <c r="Q7" s="9" t="s">
        <v>17</v>
      </c>
      <c r="R7" s="9" t="s">
        <v>17</v>
      </c>
      <c r="S7" s="9" t="s">
        <v>17</v>
      </c>
      <c r="T7" s="9" t="s">
        <v>17</v>
      </c>
      <c r="U7" s="9" t="s">
        <v>17</v>
      </c>
    </row>
    <row r="8" spans="1:21" ht="42" customHeight="1" x14ac:dyDescent="0.25">
      <c r="A8" s="5" t="s">
        <v>140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 t="s">
        <v>17</v>
      </c>
      <c r="R8" s="9" t="s">
        <v>17</v>
      </c>
      <c r="S8" s="9" t="s">
        <v>17</v>
      </c>
      <c r="T8" s="9" t="s">
        <v>17</v>
      </c>
      <c r="U8" s="9" t="s">
        <v>17</v>
      </c>
    </row>
    <row r="9" spans="1:21" ht="42" customHeight="1" x14ac:dyDescent="0.25">
      <c r="A9" s="5" t="s">
        <v>174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  <c r="O9" s="9" t="s">
        <v>17</v>
      </c>
      <c r="P9" s="9" t="s">
        <v>17</v>
      </c>
      <c r="Q9" s="9" t="s">
        <v>17</v>
      </c>
      <c r="R9" s="9" t="s">
        <v>17</v>
      </c>
      <c r="S9" s="9" t="s">
        <v>17</v>
      </c>
      <c r="T9" s="9" t="s">
        <v>17</v>
      </c>
      <c r="U9" s="9" t="s">
        <v>17</v>
      </c>
    </row>
    <row r="10" spans="1:21" ht="42" customHeight="1" x14ac:dyDescent="0.25">
      <c r="A10" s="5" t="s">
        <v>141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  <c r="S10" s="9" t="s">
        <v>17</v>
      </c>
      <c r="T10" s="9" t="s">
        <v>17</v>
      </c>
      <c r="U10" s="9" t="s">
        <v>17</v>
      </c>
    </row>
    <row r="11" spans="1:21" ht="42" customHeight="1" x14ac:dyDescent="0.25">
      <c r="A11" s="5" t="s">
        <v>142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60000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  <c r="O11" s="9" t="s">
        <v>17</v>
      </c>
      <c r="P11" s="9" t="s">
        <v>17</v>
      </c>
      <c r="Q11" s="9" t="s">
        <v>17</v>
      </c>
      <c r="R11" s="9" t="s">
        <v>17</v>
      </c>
      <c r="S11" s="9" t="s">
        <v>17</v>
      </c>
      <c r="T11" s="9" t="s">
        <v>17</v>
      </c>
      <c r="U11" s="9" t="s">
        <v>17</v>
      </c>
    </row>
    <row r="12" spans="1:21" ht="42" customHeight="1" x14ac:dyDescent="0.25">
      <c r="A12" s="5" t="s">
        <v>143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  <c r="O12" s="9" t="s">
        <v>17</v>
      </c>
      <c r="P12" s="9" t="s">
        <v>17</v>
      </c>
      <c r="Q12" s="9" t="s">
        <v>17</v>
      </c>
      <c r="R12" s="9" t="s">
        <v>17</v>
      </c>
      <c r="S12" s="9" t="s">
        <v>17</v>
      </c>
      <c r="T12" s="9" t="s">
        <v>17</v>
      </c>
      <c r="U12" s="9" t="s">
        <v>17</v>
      </c>
    </row>
    <row r="13" spans="1:21" ht="42" customHeight="1" x14ac:dyDescent="0.25">
      <c r="A13" s="5" t="s">
        <v>144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  <c r="O13" s="9" t="s">
        <v>17</v>
      </c>
      <c r="P13" s="9" t="s">
        <v>17</v>
      </c>
      <c r="Q13" s="9" t="s">
        <v>17</v>
      </c>
      <c r="R13" s="9" t="s">
        <v>17</v>
      </c>
      <c r="S13" s="9" t="s">
        <v>17</v>
      </c>
      <c r="T13" s="9" t="s">
        <v>17</v>
      </c>
      <c r="U13" s="9" t="s">
        <v>17</v>
      </c>
    </row>
    <row r="14" spans="1:21" ht="42" customHeight="1" x14ac:dyDescent="0.25">
      <c r="A14" s="5" t="s">
        <v>129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2499598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</row>
    <row r="15" spans="1:21" ht="42" customHeight="1" x14ac:dyDescent="0.25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  <c r="O15" s="9" t="s">
        <v>17</v>
      </c>
      <c r="P15" s="9" t="s">
        <v>17</v>
      </c>
      <c r="Q15" s="9" t="s">
        <v>17</v>
      </c>
      <c r="R15" s="9" t="s">
        <v>17</v>
      </c>
      <c r="S15" s="9" t="s">
        <v>17</v>
      </c>
      <c r="T15" s="9" t="s">
        <v>17</v>
      </c>
      <c r="U15" s="9" t="s">
        <v>17</v>
      </c>
    </row>
    <row r="16" spans="1:21" ht="42" customHeight="1" x14ac:dyDescent="0.25">
      <c r="A16" s="5" t="s">
        <v>175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100000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  <c r="O16" s="9" t="s">
        <v>17</v>
      </c>
      <c r="P16" s="9" t="s">
        <v>17</v>
      </c>
      <c r="Q16" s="9" t="s">
        <v>17</v>
      </c>
      <c r="R16" s="9" t="s">
        <v>17</v>
      </c>
      <c r="S16" s="9" t="s">
        <v>17</v>
      </c>
      <c r="T16" s="9" t="s">
        <v>17</v>
      </c>
      <c r="U16" s="9" t="s">
        <v>17</v>
      </c>
    </row>
    <row r="17" spans="1:21" ht="42" customHeight="1" x14ac:dyDescent="0.25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6000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  <c r="O17" s="9" t="s">
        <v>17</v>
      </c>
      <c r="P17" s="9" t="s">
        <v>17</v>
      </c>
      <c r="Q17" s="9" t="s">
        <v>17</v>
      </c>
      <c r="R17" s="9" t="s">
        <v>17</v>
      </c>
      <c r="S17" s="9" t="s">
        <v>17</v>
      </c>
      <c r="T17" s="9" t="s">
        <v>17</v>
      </c>
      <c r="U17" s="9" t="s">
        <v>17</v>
      </c>
    </row>
    <row r="18" spans="1:21" ht="42" customHeight="1" x14ac:dyDescent="0.25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  <c r="O18" s="9" t="s">
        <v>17</v>
      </c>
      <c r="P18" s="9" t="s">
        <v>17</v>
      </c>
      <c r="Q18" s="9" t="s">
        <v>17</v>
      </c>
      <c r="R18" s="9" t="s">
        <v>17</v>
      </c>
      <c r="S18" s="9" t="s">
        <v>17</v>
      </c>
      <c r="T18" s="9" t="s">
        <v>17</v>
      </c>
      <c r="U18" s="9" t="s">
        <v>17</v>
      </c>
    </row>
    <row r="19" spans="1:21" ht="42" customHeight="1" x14ac:dyDescent="0.25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  <c r="O19" s="9" t="s">
        <v>17</v>
      </c>
      <c r="P19" s="9" t="s">
        <v>17</v>
      </c>
      <c r="Q19" s="9" t="s">
        <v>17</v>
      </c>
      <c r="R19" s="9" t="s">
        <v>17</v>
      </c>
      <c r="S19" s="9" t="s">
        <v>17</v>
      </c>
      <c r="T19" s="9" t="s">
        <v>17</v>
      </c>
      <c r="U19" s="9" t="s">
        <v>17</v>
      </c>
    </row>
    <row r="20" spans="1:21" ht="42" customHeight="1" x14ac:dyDescent="0.25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145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  <c r="O20" s="9" t="s">
        <v>17</v>
      </c>
      <c r="P20" s="9" t="s">
        <v>17</v>
      </c>
      <c r="Q20" s="9" t="s">
        <v>17</v>
      </c>
      <c r="R20" s="9" t="s">
        <v>17</v>
      </c>
      <c r="S20" s="9" t="s">
        <v>17</v>
      </c>
      <c r="T20" s="9" t="s">
        <v>17</v>
      </c>
      <c r="U20" s="9" t="s">
        <v>17</v>
      </c>
    </row>
    <row r="21" spans="1:21" ht="42" customHeight="1" x14ac:dyDescent="0.25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  <c r="O21" s="9" t="s">
        <v>17</v>
      </c>
      <c r="P21" s="9" t="s">
        <v>17</v>
      </c>
      <c r="Q21" s="9" t="s">
        <v>17</v>
      </c>
      <c r="R21" s="9" t="s">
        <v>17</v>
      </c>
      <c r="S21" s="9" t="s">
        <v>17</v>
      </c>
      <c r="T21" s="9" t="s">
        <v>17</v>
      </c>
      <c r="U21" s="9" t="s">
        <v>17</v>
      </c>
    </row>
    <row r="22" spans="1:21" ht="42" customHeight="1" x14ac:dyDescent="0.25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30000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  <c r="O22" s="9" t="s">
        <v>17</v>
      </c>
      <c r="P22" s="9" t="s">
        <v>17</v>
      </c>
      <c r="Q22" s="9" t="s">
        <v>17</v>
      </c>
      <c r="R22" s="9" t="s">
        <v>17</v>
      </c>
      <c r="S22" s="9" t="s">
        <v>17</v>
      </c>
      <c r="T22" s="9" t="s">
        <v>17</v>
      </c>
      <c r="U22" s="9" t="s">
        <v>17</v>
      </c>
    </row>
    <row r="23" spans="1:21" ht="42" customHeight="1" x14ac:dyDescent="0.25">
      <c r="A23" s="5" t="s">
        <v>176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  <c r="O23" s="9" t="s">
        <v>17</v>
      </c>
      <c r="P23" s="9" t="s">
        <v>17</v>
      </c>
      <c r="Q23" s="9" t="s">
        <v>17</v>
      </c>
      <c r="R23" s="9" t="s">
        <v>17</v>
      </c>
      <c r="S23" s="9" t="s">
        <v>17</v>
      </c>
      <c r="T23" s="9" t="s">
        <v>17</v>
      </c>
      <c r="U23" s="9" t="s">
        <v>17</v>
      </c>
    </row>
    <row r="24" spans="1:21" ht="42" customHeight="1" x14ac:dyDescent="0.25">
      <c r="A24" s="5" t="s">
        <v>146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  <c r="O24" s="9" t="s">
        <v>17</v>
      </c>
      <c r="P24" s="9" t="s">
        <v>17</v>
      </c>
      <c r="Q24" s="9" t="s">
        <v>17</v>
      </c>
      <c r="R24" s="9" t="s">
        <v>17</v>
      </c>
      <c r="S24" s="9" t="s">
        <v>17</v>
      </c>
      <c r="T24" s="9" t="s">
        <v>17</v>
      </c>
      <c r="U24" s="9" t="s">
        <v>17</v>
      </c>
    </row>
    <row r="25" spans="1:21" ht="42" customHeight="1" x14ac:dyDescent="0.25">
      <c r="A25" s="5" t="s">
        <v>147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  <c r="O25" s="9" t="s">
        <v>17</v>
      </c>
      <c r="P25" s="9" t="s">
        <v>17</v>
      </c>
      <c r="Q25" s="9" t="s">
        <v>17</v>
      </c>
      <c r="R25" s="9" t="s">
        <v>17</v>
      </c>
      <c r="S25" s="9" t="s">
        <v>17</v>
      </c>
      <c r="T25" s="9" t="s">
        <v>17</v>
      </c>
      <c r="U25" s="9" t="s">
        <v>17</v>
      </c>
    </row>
    <row r="26" spans="1:21" ht="42" customHeight="1" x14ac:dyDescent="0.25">
      <c r="A26" s="26" t="s">
        <v>127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690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  <c r="O26" s="9" t="s">
        <v>17</v>
      </c>
      <c r="P26" s="9" t="s">
        <v>17</v>
      </c>
      <c r="Q26" s="9" t="s">
        <v>17</v>
      </c>
      <c r="R26" s="9" t="s">
        <v>17</v>
      </c>
      <c r="S26" s="9" t="s">
        <v>17</v>
      </c>
      <c r="T26" s="9" t="s">
        <v>17</v>
      </c>
      <c r="U26" s="9" t="s">
        <v>17</v>
      </c>
    </row>
    <row r="27" spans="1:21" ht="42" customHeight="1" x14ac:dyDescent="0.25">
      <c r="A27" s="26" t="s">
        <v>127</v>
      </c>
      <c r="B27" s="27" t="s">
        <v>10</v>
      </c>
      <c r="C27" s="28">
        <v>921</v>
      </c>
      <c r="D27" s="28">
        <v>92120</v>
      </c>
      <c r="E27" s="28" t="s">
        <v>148</v>
      </c>
      <c r="F27" s="4" t="s">
        <v>46</v>
      </c>
      <c r="G27" s="29" t="s">
        <v>45</v>
      </c>
      <c r="H27" s="29" t="s">
        <v>45</v>
      </c>
      <c r="I27" s="7">
        <f t="shared" si="0"/>
        <v>4912.2700000000004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  <c r="O27" s="9" t="s">
        <v>17</v>
      </c>
      <c r="P27" s="9" t="s">
        <v>17</v>
      </c>
      <c r="Q27" s="9" t="s">
        <v>17</v>
      </c>
      <c r="R27" s="9" t="s">
        <v>17</v>
      </c>
      <c r="S27" s="9" t="s">
        <v>17</v>
      </c>
      <c r="T27" s="9" t="s">
        <v>17</v>
      </c>
      <c r="U27" s="9" t="s">
        <v>17</v>
      </c>
    </row>
    <row r="28" spans="1:21" ht="42" customHeight="1" x14ac:dyDescent="0.25">
      <c r="A28" s="26" t="s">
        <v>127</v>
      </c>
      <c r="B28" s="27" t="s">
        <v>10</v>
      </c>
      <c r="C28" s="28">
        <v>921</v>
      </c>
      <c r="D28" s="28">
        <v>92120</v>
      </c>
      <c r="E28" s="28" t="s">
        <v>149</v>
      </c>
      <c r="F28" s="4" t="s">
        <v>46</v>
      </c>
      <c r="G28" s="29" t="s">
        <v>45</v>
      </c>
      <c r="H28" s="29" t="s">
        <v>45</v>
      </c>
      <c r="I28" s="7">
        <f t="shared" si="0"/>
        <v>4087.73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  <c r="O28" s="9" t="s">
        <v>17</v>
      </c>
      <c r="P28" s="9" t="s">
        <v>17</v>
      </c>
      <c r="Q28" s="9" t="s">
        <v>17</v>
      </c>
      <c r="R28" s="9" t="s">
        <v>17</v>
      </c>
      <c r="S28" s="9" t="s">
        <v>17</v>
      </c>
      <c r="T28" s="9" t="s">
        <v>17</v>
      </c>
      <c r="U28" s="9" t="s">
        <v>17</v>
      </c>
    </row>
    <row r="29" spans="1:21" ht="42" customHeight="1" x14ac:dyDescent="0.25">
      <c r="A29" s="26" t="s">
        <v>127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156101.24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  <c r="O29" s="9" t="s">
        <v>17</v>
      </c>
      <c r="P29" s="9" t="s">
        <v>17</v>
      </c>
      <c r="Q29" s="9" t="s">
        <v>17</v>
      </c>
      <c r="R29" s="9" t="s">
        <v>17</v>
      </c>
      <c r="S29" s="9" t="s">
        <v>17</v>
      </c>
      <c r="T29" s="9" t="s">
        <v>17</v>
      </c>
      <c r="U29" s="9" t="s">
        <v>17</v>
      </c>
    </row>
    <row r="30" spans="1:21" ht="42" customHeight="1" x14ac:dyDescent="0.25">
      <c r="A30" s="26" t="s">
        <v>127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129898.76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  <c r="O30" s="9" t="s">
        <v>17</v>
      </c>
      <c r="P30" s="9" t="s">
        <v>17</v>
      </c>
      <c r="Q30" s="9" t="s">
        <v>17</v>
      </c>
      <c r="R30" s="9" t="s">
        <v>17</v>
      </c>
      <c r="S30" s="9" t="s">
        <v>17</v>
      </c>
      <c r="T30" s="9" t="s">
        <v>17</v>
      </c>
      <c r="U30" s="9" t="s">
        <v>17</v>
      </c>
    </row>
    <row r="31" spans="1:21" ht="42" customHeight="1" x14ac:dyDescent="0.25">
      <c r="A31" s="5" t="s">
        <v>150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12000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  <c r="O31" s="9" t="s">
        <v>17</v>
      </c>
      <c r="P31" s="9" t="s">
        <v>17</v>
      </c>
      <c r="Q31" s="9" t="s">
        <v>17</v>
      </c>
      <c r="R31" s="9" t="s">
        <v>17</v>
      </c>
      <c r="S31" s="9" t="s">
        <v>17</v>
      </c>
      <c r="T31" s="9" t="s">
        <v>17</v>
      </c>
      <c r="U31" s="9" t="s">
        <v>17</v>
      </c>
    </row>
    <row r="32" spans="1:21" ht="42" customHeight="1" x14ac:dyDescent="0.25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25000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  <c r="O32" s="9" t="s">
        <v>17</v>
      </c>
      <c r="P32" s="9" t="s">
        <v>17</v>
      </c>
      <c r="Q32" s="9" t="s">
        <v>17</v>
      </c>
      <c r="R32" s="9" t="s">
        <v>17</v>
      </c>
      <c r="S32" s="9" t="s">
        <v>17</v>
      </c>
      <c r="T32" s="9" t="s">
        <v>17</v>
      </c>
      <c r="U32" s="9" t="s">
        <v>17</v>
      </c>
    </row>
    <row r="33" spans="1:21" ht="42" customHeight="1" x14ac:dyDescent="0.25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65684.509999999995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  <c r="O33" s="9" t="s">
        <v>17</v>
      </c>
      <c r="P33" s="9" t="s">
        <v>17</v>
      </c>
      <c r="Q33" s="9" t="s">
        <v>17</v>
      </c>
      <c r="R33" s="9" t="s">
        <v>17</v>
      </c>
      <c r="S33" s="9" t="s">
        <v>17</v>
      </c>
      <c r="T33" s="9" t="s">
        <v>17</v>
      </c>
      <c r="U33" s="9" t="s">
        <v>17</v>
      </c>
    </row>
    <row r="34" spans="1:21" ht="42" customHeight="1" x14ac:dyDescent="0.25">
      <c r="A34" s="26" t="s">
        <v>177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657255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  <c r="O34" s="9" t="s">
        <v>17</v>
      </c>
      <c r="P34" s="9" t="s">
        <v>17</v>
      </c>
      <c r="Q34" s="9" t="s">
        <v>17</v>
      </c>
      <c r="R34" s="9" t="s">
        <v>17</v>
      </c>
      <c r="S34" s="9" t="s">
        <v>17</v>
      </c>
      <c r="T34" s="9" t="s">
        <v>17</v>
      </c>
      <c r="U34" s="9" t="s">
        <v>17</v>
      </c>
    </row>
    <row r="35" spans="1:21" ht="42" customHeight="1" x14ac:dyDescent="0.25">
      <c r="A35" s="26" t="s">
        <v>177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36" si="1">SUM(J35:U35)</f>
        <v>483462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  <c r="O35" s="9" t="s">
        <v>17</v>
      </c>
      <c r="P35" s="9" t="s">
        <v>17</v>
      </c>
      <c r="Q35" s="9" t="s">
        <v>17</v>
      </c>
      <c r="R35" s="9" t="s">
        <v>17</v>
      </c>
      <c r="S35" s="9" t="s">
        <v>17</v>
      </c>
      <c r="T35" s="9" t="s">
        <v>17</v>
      </c>
      <c r="U35" s="9" t="s">
        <v>17</v>
      </c>
    </row>
    <row r="36" spans="1:21" ht="42" customHeight="1" x14ac:dyDescent="0.25">
      <c r="A36" s="26" t="s">
        <v>178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389016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  <c r="O36" s="9" t="s">
        <v>17</v>
      </c>
      <c r="P36" s="9" t="s">
        <v>17</v>
      </c>
      <c r="Q36" s="9" t="s">
        <v>17</v>
      </c>
      <c r="R36" s="9" t="s">
        <v>17</v>
      </c>
      <c r="S36" s="9" t="s">
        <v>17</v>
      </c>
      <c r="T36" s="9" t="s">
        <v>17</v>
      </c>
      <c r="U36" s="9" t="s">
        <v>17</v>
      </c>
    </row>
    <row r="37" spans="1:21" ht="42" customHeight="1" x14ac:dyDescent="0.25">
      <c r="A37" s="26" t="s">
        <v>178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0"/>
        <v>377933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  <c r="O37" s="9" t="s">
        <v>17</v>
      </c>
      <c r="P37" s="9" t="s">
        <v>17</v>
      </c>
      <c r="Q37" s="9" t="s">
        <v>17</v>
      </c>
      <c r="R37" s="9" t="s">
        <v>17</v>
      </c>
      <c r="S37" s="9" t="s">
        <v>17</v>
      </c>
      <c r="T37" s="9" t="s">
        <v>17</v>
      </c>
      <c r="U37" s="9" t="s">
        <v>17</v>
      </c>
    </row>
    <row r="38" spans="1:21" ht="42" customHeight="1" x14ac:dyDescent="0.25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0"/>
        <v>40000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  <c r="O38" s="9" t="s">
        <v>17</v>
      </c>
      <c r="P38" s="9" t="s">
        <v>17</v>
      </c>
      <c r="Q38" s="9" t="s">
        <v>17</v>
      </c>
      <c r="R38" s="9" t="s">
        <v>17</v>
      </c>
      <c r="S38" s="9" t="s">
        <v>17</v>
      </c>
      <c r="T38" s="9" t="s">
        <v>17</v>
      </c>
      <c r="U38" s="9" t="s">
        <v>17</v>
      </c>
    </row>
    <row r="39" spans="1:21" ht="42" customHeight="1" x14ac:dyDescent="0.25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0"/>
        <v>60000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  <c r="O39" s="9" t="s">
        <v>17</v>
      </c>
      <c r="P39" s="9" t="s">
        <v>17</v>
      </c>
      <c r="Q39" s="9" t="s">
        <v>17</v>
      </c>
      <c r="R39" s="9" t="s">
        <v>17</v>
      </c>
      <c r="S39" s="9" t="s">
        <v>17</v>
      </c>
      <c r="T39" s="9" t="s">
        <v>17</v>
      </c>
      <c r="U39" s="9" t="s">
        <v>17</v>
      </c>
    </row>
    <row r="40" spans="1:21" ht="42" customHeight="1" x14ac:dyDescent="0.25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0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  <c r="O40" s="9" t="s">
        <v>17</v>
      </c>
      <c r="P40" s="9" t="s">
        <v>17</v>
      </c>
      <c r="Q40" s="9" t="s">
        <v>17</v>
      </c>
      <c r="R40" s="9" t="s">
        <v>17</v>
      </c>
      <c r="S40" s="9" t="s">
        <v>17</v>
      </c>
      <c r="T40" s="9" t="s">
        <v>17</v>
      </c>
      <c r="U40" s="9" t="s">
        <v>17</v>
      </c>
    </row>
    <row r="41" spans="1:21" ht="42" customHeight="1" x14ac:dyDescent="0.25">
      <c r="A41" s="5" t="s">
        <v>151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0"/>
        <v>16000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  <c r="O41" s="9" t="s">
        <v>17</v>
      </c>
      <c r="P41" s="9" t="s">
        <v>17</v>
      </c>
      <c r="Q41" s="9" t="s">
        <v>17</v>
      </c>
      <c r="R41" s="9" t="s">
        <v>17</v>
      </c>
      <c r="S41" s="9" t="s">
        <v>17</v>
      </c>
      <c r="T41" s="9" t="s">
        <v>17</v>
      </c>
      <c r="U41" s="9" t="s">
        <v>17</v>
      </c>
    </row>
    <row r="42" spans="1:21" ht="42" customHeight="1" x14ac:dyDescent="0.25">
      <c r="A42" s="5" t="s">
        <v>152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0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  <c r="O42" s="9" t="s">
        <v>17</v>
      </c>
      <c r="P42" s="9" t="s">
        <v>17</v>
      </c>
      <c r="Q42" s="9" t="s">
        <v>17</v>
      </c>
      <c r="R42" s="9" t="s">
        <v>17</v>
      </c>
      <c r="S42" s="9" t="s">
        <v>17</v>
      </c>
      <c r="T42" s="9" t="s">
        <v>17</v>
      </c>
      <c r="U42" s="9" t="s">
        <v>17</v>
      </c>
    </row>
    <row r="43" spans="1:21" ht="42" customHeight="1" x14ac:dyDescent="0.25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0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  <c r="O43" s="9" t="s">
        <v>17</v>
      </c>
      <c r="P43" s="9" t="s">
        <v>17</v>
      </c>
      <c r="Q43" s="9" t="s">
        <v>17</v>
      </c>
      <c r="R43" s="9" t="s">
        <v>17</v>
      </c>
      <c r="S43" s="9" t="s">
        <v>17</v>
      </c>
      <c r="T43" s="9" t="s">
        <v>17</v>
      </c>
      <c r="U43" s="9" t="s">
        <v>17</v>
      </c>
    </row>
    <row r="44" spans="1:21" ht="42" customHeight="1" x14ac:dyDescent="0.25">
      <c r="A44" s="5" t="s">
        <v>153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154</v>
      </c>
      <c r="I44" s="7">
        <f t="shared" si="0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  <c r="O44" s="9" t="s">
        <v>17</v>
      </c>
      <c r="P44" s="9" t="s">
        <v>17</v>
      </c>
      <c r="Q44" s="9" t="s">
        <v>17</v>
      </c>
      <c r="R44" s="9" t="s">
        <v>17</v>
      </c>
      <c r="S44" s="9" t="s">
        <v>17</v>
      </c>
      <c r="T44" s="9" t="s">
        <v>17</v>
      </c>
      <c r="U44" s="9" t="s">
        <v>17</v>
      </c>
    </row>
    <row r="45" spans="1:21" ht="42" customHeight="1" x14ac:dyDescent="0.25">
      <c r="A45" s="5" t="s">
        <v>155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0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  <c r="O45" s="9" t="s">
        <v>17</v>
      </c>
      <c r="P45" s="9" t="s">
        <v>17</v>
      </c>
      <c r="Q45" s="9" t="s">
        <v>17</v>
      </c>
      <c r="R45" s="9" t="s">
        <v>17</v>
      </c>
      <c r="S45" s="9" t="s">
        <v>17</v>
      </c>
      <c r="T45" s="9" t="s">
        <v>17</v>
      </c>
      <c r="U45" s="9" t="s">
        <v>17</v>
      </c>
    </row>
    <row r="46" spans="1:21" ht="42" customHeight="1" x14ac:dyDescent="0.25">
      <c r="A46" s="5" t="s">
        <v>156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157</v>
      </c>
      <c r="I46" s="7">
        <f t="shared" si="0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  <c r="O46" s="9" t="s">
        <v>17</v>
      </c>
      <c r="P46" s="9" t="s">
        <v>17</v>
      </c>
      <c r="Q46" s="9" t="s">
        <v>17</v>
      </c>
      <c r="R46" s="9" t="s">
        <v>17</v>
      </c>
      <c r="S46" s="9" t="s">
        <v>17</v>
      </c>
      <c r="T46" s="9" t="s">
        <v>17</v>
      </c>
      <c r="U46" s="9" t="s">
        <v>17</v>
      </c>
    </row>
    <row r="47" spans="1:21" ht="42" customHeight="1" x14ac:dyDescent="0.25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0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  <c r="O47" s="9" t="s">
        <v>17</v>
      </c>
      <c r="P47" s="9" t="s">
        <v>17</v>
      </c>
      <c r="Q47" s="9" t="s">
        <v>17</v>
      </c>
      <c r="R47" s="9" t="s">
        <v>17</v>
      </c>
      <c r="S47" s="9" t="s">
        <v>17</v>
      </c>
      <c r="T47" s="9" t="s">
        <v>17</v>
      </c>
      <c r="U47" s="9" t="s">
        <v>17</v>
      </c>
    </row>
    <row r="48" spans="1:21" ht="42" customHeight="1" x14ac:dyDescent="0.25">
      <c r="A48" s="5" t="s">
        <v>158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0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  <c r="O48" s="9" t="s">
        <v>17</v>
      </c>
      <c r="P48" s="9" t="s">
        <v>17</v>
      </c>
      <c r="Q48" s="9" t="s">
        <v>17</v>
      </c>
      <c r="R48" s="9" t="s">
        <v>17</v>
      </c>
      <c r="S48" s="9" t="s">
        <v>17</v>
      </c>
      <c r="T48" s="9" t="s">
        <v>17</v>
      </c>
      <c r="U48" s="9" t="s">
        <v>17</v>
      </c>
    </row>
    <row r="49" spans="1:21" ht="42" customHeight="1" x14ac:dyDescent="0.25">
      <c r="A49" s="5" t="s">
        <v>158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0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  <c r="O49" s="9" t="s">
        <v>17</v>
      </c>
      <c r="P49" s="9" t="s">
        <v>17</v>
      </c>
      <c r="Q49" s="9" t="s">
        <v>17</v>
      </c>
      <c r="R49" s="9" t="s">
        <v>17</v>
      </c>
      <c r="S49" s="9" t="s">
        <v>17</v>
      </c>
      <c r="T49" s="9" t="s">
        <v>17</v>
      </c>
      <c r="U49" s="9" t="s">
        <v>17</v>
      </c>
    </row>
    <row r="50" spans="1:21" ht="42" customHeight="1" x14ac:dyDescent="0.25">
      <c r="A50" s="5" t="s">
        <v>159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0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  <c r="O50" s="9" t="s">
        <v>17</v>
      </c>
      <c r="P50" s="9" t="s">
        <v>17</v>
      </c>
      <c r="Q50" s="9" t="s">
        <v>17</v>
      </c>
      <c r="R50" s="9" t="s">
        <v>17</v>
      </c>
      <c r="S50" s="9" t="s">
        <v>17</v>
      </c>
      <c r="T50" s="9" t="s">
        <v>17</v>
      </c>
      <c r="U50" s="9" t="s">
        <v>17</v>
      </c>
    </row>
    <row r="51" spans="1:21" ht="42" customHeight="1" x14ac:dyDescent="0.25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0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  <c r="O51" s="9" t="s">
        <v>17</v>
      </c>
      <c r="P51" s="9" t="s">
        <v>17</v>
      </c>
      <c r="Q51" s="9" t="s">
        <v>17</v>
      </c>
      <c r="R51" s="9" t="s">
        <v>17</v>
      </c>
      <c r="S51" s="9" t="s">
        <v>17</v>
      </c>
      <c r="T51" s="9" t="s">
        <v>17</v>
      </c>
      <c r="U51" s="9" t="s">
        <v>17</v>
      </c>
    </row>
    <row r="52" spans="1:21" ht="42" customHeight="1" x14ac:dyDescent="0.25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0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  <c r="O52" s="9" t="s">
        <v>17</v>
      </c>
      <c r="P52" s="9" t="s">
        <v>17</v>
      </c>
      <c r="Q52" s="9" t="s">
        <v>17</v>
      </c>
      <c r="R52" s="9" t="s">
        <v>17</v>
      </c>
      <c r="S52" s="9" t="s">
        <v>17</v>
      </c>
      <c r="T52" s="9" t="s">
        <v>17</v>
      </c>
      <c r="U52" s="9" t="s">
        <v>17</v>
      </c>
    </row>
    <row r="53" spans="1:21" ht="42" customHeight="1" x14ac:dyDescent="0.25">
      <c r="A53" s="26" t="s">
        <v>179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160</v>
      </c>
      <c r="H53" s="29" t="s">
        <v>45</v>
      </c>
      <c r="I53" s="7">
        <f t="shared" si="0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  <c r="O53" s="9" t="s">
        <v>17</v>
      </c>
      <c r="P53" s="9" t="s">
        <v>17</v>
      </c>
      <c r="Q53" s="9" t="s">
        <v>17</v>
      </c>
      <c r="R53" s="9" t="s">
        <v>17</v>
      </c>
      <c r="S53" s="9" t="s">
        <v>17</v>
      </c>
      <c r="T53" s="9" t="s">
        <v>17</v>
      </c>
      <c r="U53" s="9" t="s">
        <v>17</v>
      </c>
    </row>
    <row r="54" spans="1:21" ht="42" customHeight="1" x14ac:dyDescent="0.25">
      <c r="A54" s="26" t="s">
        <v>179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160</v>
      </c>
      <c r="H54" s="29" t="s">
        <v>45</v>
      </c>
      <c r="I54" s="7">
        <f t="shared" si="0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  <c r="O54" s="9" t="s">
        <v>17</v>
      </c>
      <c r="P54" s="9" t="s">
        <v>17</v>
      </c>
      <c r="Q54" s="9" t="s">
        <v>17</v>
      </c>
      <c r="R54" s="9" t="s">
        <v>17</v>
      </c>
      <c r="S54" s="9" t="s">
        <v>17</v>
      </c>
      <c r="T54" s="9" t="s">
        <v>17</v>
      </c>
      <c r="U54" s="9" t="s">
        <v>17</v>
      </c>
    </row>
    <row r="55" spans="1:21" ht="42" customHeight="1" x14ac:dyDescent="0.25">
      <c r="A55" s="26" t="s">
        <v>179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160</v>
      </c>
      <c r="H55" s="29" t="s">
        <v>45</v>
      </c>
      <c r="I55" s="7">
        <f t="shared" si="0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  <c r="O55" s="9" t="s">
        <v>17</v>
      </c>
      <c r="P55" s="9" t="s">
        <v>17</v>
      </c>
      <c r="Q55" s="9" t="s">
        <v>17</v>
      </c>
      <c r="R55" s="9" t="s">
        <v>17</v>
      </c>
      <c r="S55" s="9" t="s">
        <v>17</v>
      </c>
      <c r="T55" s="9" t="s">
        <v>17</v>
      </c>
      <c r="U55" s="9" t="s">
        <v>17</v>
      </c>
    </row>
    <row r="56" spans="1:21" ht="42" customHeight="1" x14ac:dyDescent="0.25">
      <c r="A56" s="30" t="s">
        <v>180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160</v>
      </c>
      <c r="H56" s="29" t="s">
        <v>45</v>
      </c>
      <c r="I56" s="7">
        <f t="shared" si="0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  <c r="O56" s="9" t="s">
        <v>17</v>
      </c>
      <c r="P56" s="9" t="s">
        <v>17</v>
      </c>
      <c r="Q56" s="9" t="s">
        <v>17</v>
      </c>
      <c r="R56" s="9" t="s">
        <v>17</v>
      </c>
      <c r="S56" s="9" t="s">
        <v>17</v>
      </c>
      <c r="T56" s="9" t="s">
        <v>17</v>
      </c>
      <c r="U56" s="9" t="s">
        <v>17</v>
      </c>
    </row>
    <row r="57" spans="1:21" ht="42" customHeight="1" x14ac:dyDescent="0.25">
      <c r="A57" s="30" t="s">
        <v>180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160</v>
      </c>
      <c r="H57" s="29" t="s">
        <v>45</v>
      </c>
      <c r="I57" s="7">
        <f t="shared" si="0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  <c r="O57" s="9" t="s">
        <v>17</v>
      </c>
      <c r="P57" s="9" t="s">
        <v>17</v>
      </c>
      <c r="Q57" s="9" t="s">
        <v>17</v>
      </c>
      <c r="R57" s="9" t="s">
        <v>17</v>
      </c>
      <c r="S57" s="9" t="s">
        <v>17</v>
      </c>
      <c r="T57" s="9" t="s">
        <v>17</v>
      </c>
      <c r="U57" s="9" t="s">
        <v>17</v>
      </c>
    </row>
    <row r="58" spans="1:21" ht="42" customHeight="1" x14ac:dyDescent="0.25">
      <c r="A58" s="30" t="s">
        <v>180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160</v>
      </c>
      <c r="H58" s="29" t="s">
        <v>45</v>
      </c>
      <c r="I58" s="7">
        <f t="shared" si="0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  <c r="O58" s="9" t="s">
        <v>17</v>
      </c>
      <c r="P58" s="9" t="s">
        <v>17</v>
      </c>
      <c r="Q58" s="9" t="s">
        <v>17</v>
      </c>
      <c r="R58" s="9" t="s">
        <v>17</v>
      </c>
      <c r="S58" s="9" t="s">
        <v>17</v>
      </c>
      <c r="T58" s="9" t="s">
        <v>17</v>
      </c>
      <c r="U58" s="9" t="s">
        <v>17</v>
      </c>
    </row>
    <row r="59" spans="1:21" ht="42" customHeight="1" x14ac:dyDescent="0.25">
      <c r="A59" s="5" t="s">
        <v>181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0"/>
        <v>20000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  <c r="R59" s="9" t="s">
        <v>17</v>
      </c>
      <c r="S59" s="9" t="s">
        <v>17</v>
      </c>
      <c r="T59" s="9" t="s">
        <v>17</v>
      </c>
      <c r="U59" s="9" t="s">
        <v>17</v>
      </c>
    </row>
    <row r="60" spans="1:21" ht="42" customHeight="1" x14ac:dyDescent="0.25">
      <c r="A60" s="5" t="s">
        <v>161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0"/>
        <v>1800000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  <c r="O60" s="31">
        <v>-100000</v>
      </c>
      <c r="P60" s="31">
        <v>-100000</v>
      </c>
      <c r="Q60" s="9" t="s">
        <v>17</v>
      </c>
      <c r="R60" s="9" t="s">
        <v>17</v>
      </c>
      <c r="S60" s="9" t="s">
        <v>17</v>
      </c>
      <c r="T60" s="9" t="s">
        <v>17</v>
      </c>
      <c r="U60" s="9" t="s">
        <v>17</v>
      </c>
    </row>
    <row r="61" spans="1:21" ht="42" customHeight="1" x14ac:dyDescent="0.25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0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  <c r="O61" s="9" t="s">
        <v>17</v>
      </c>
      <c r="P61" s="9" t="s">
        <v>17</v>
      </c>
      <c r="Q61" s="9" t="s">
        <v>17</v>
      </c>
      <c r="R61" s="9" t="s">
        <v>17</v>
      </c>
      <c r="S61" s="9" t="s">
        <v>17</v>
      </c>
      <c r="T61" s="9" t="s">
        <v>17</v>
      </c>
      <c r="U61" s="9" t="s">
        <v>17</v>
      </c>
    </row>
    <row r="62" spans="1:21" ht="42" customHeight="1" x14ac:dyDescent="0.25">
      <c r="A62" s="5" t="s">
        <v>162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0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  <c r="O62" s="9" t="s">
        <v>17</v>
      </c>
      <c r="P62" s="9" t="s">
        <v>17</v>
      </c>
      <c r="Q62" s="9" t="s">
        <v>17</v>
      </c>
      <c r="R62" s="9" t="s">
        <v>17</v>
      </c>
      <c r="S62" s="9" t="s">
        <v>17</v>
      </c>
      <c r="T62" s="9" t="s">
        <v>17</v>
      </c>
      <c r="U62" s="9" t="s">
        <v>17</v>
      </c>
    </row>
    <row r="63" spans="1:21" ht="42" customHeight="1" x14ac:dyDescent="0.25">
      <c r="A63" s="5" t="s">
        <v>163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0"/>
        <v>100000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  <c r="O63" s="9" t="s">
        <v>17</v>
      </c>
      <c r="P63" s="9" t="s">
        <v>17</v>
      </c>
      <c r="Q63" s="9" t="s">
        <v>17</v>
      </c>
      <c r="R63" s="9" t="s">
        <v>17</v>
      </c>
      <c r="S63" s="9" t="s">
        <v>17</v>
      </c>
      <c r="T63" s="9" t="s">
        <v>17</v>
      </c>
      <c r="U63" s="9" t="s">
        <v>17</v>
      </c>
    </row>
    <row r="64" spans="1:21" ht="42" customHeight="1" x14ac:dyDescent="0.25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0"/>
        <v>40000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  <c r="O64" s="9" t="s">
        <v>17</v>
      </c>
      <c r="P64" s="9" t="s">
        <v>17</v>
      </c>
      <c r="Q64" s="9" t="s">
        <v>17</v>
      </c>
      <c r="R64" s="9" t="s">
        <v>17</v>
      </c>
      <c r="S64" s="9" t="s">
        <v>17</v>
      </c>
      <c r="T64" s="9" t="s">
        <v>17</v>
      </c>
      <c r="U64" s="9" t="s">
        <v>17</v>
      </c>
    </row>
    <row r="65" spans="1:21" ht="42" customHeight="1" x14ac:dyDescent="0.25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0"/>
        <v>250000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  <c r="O65" s="9" t="s">
        <v>17</v>
      </c>
      <c r="P65" s="9" t="s">
        <v>17</v>
      </c>
      <c r="Q65" s="9" t="s">
        <v>17</v>
      </c>
      <c r="R65" s="9" t="s">
        <v>17</v>
      </c>
      <c r="S65" s="9" t="s">
        <v>17</v>
      </c>
      <c r="T65" s="9" t="s">
        <v>17</v>
      </c>
      <c r="U65" s="9" t="s">
        <v>17</v>
      </c>
    </row>
    <row r="66" spans="1:21" ht="42" customHeight="1" x14ac:dyDescent="0.25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0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  <c r="O66" s="9" t="s">
        <v>17</v>
      </c>
      <c r="P66" s="9" t="s">
        <v>17</v>
      </c>
      <c r="Q66" s="9" t="s">
        <v>17</v>
      </c>
      <c r="R66" s="9" t="s">
        <v>17</v>
      </c>
      <c r="S66" s="9" t="s">
        <v>17</v>
      </c>
      <c r="T66" s="9" t="s">
        <v>17</v>
      </c>
      <c r="U66" s="9" t="s">
        <v>17</v>
      </c>
    </row>
    <row r="67" spans="1:21" ht="42" customHeight="1" x14ac:dyDescent="0.25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si="0"/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  <c r="O67" s="9" t="s">
        <v>17</v>
      </c>
      <c r="P67" s="9" t="s">
        <v>17</v>
      </c>
      <c r="Q67" s="9" t="s">
        <v>17</v>
      </c>
      <c r="R67" s="9" t="s">
        <v>17</v>
      </c>
      <c r="S67" s="9" t="s">
        <v>17</v>
      </c>
      <c r="T67" s="9" t="s">
        <v>17</v>
      </c>
      <c r="U67" s="9" t="s">
        <v>17</v>
      </c>
    </row>
    <row r="68" spans="1:21" ht="42" customHeight="1" x14ac:dyDescent="0.25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ref="I68:I105" si="2">SUM(J68:U68)</f>
        <v>50000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  <c r="O68" s="9" t="s">
        <v>17</v>
      </c>
      <c r="P68" s="9" t="s">
        <v>17</v>
      </c>
      <c r="Q68" s="9" t="s">
        <v>17</v>
      </c>
      <c r="R68" s="9" t="s">
        <v>17</v>
      </c>
      <c r="S68" s="9" t="s">
        <v>17</v>
      </c>
      <c r="T68" s="9" t="s">
        <v>17</v>
      </c>
      <c r="U68" s="9" t="s">
        <v>17</v>
      </c>
    </row>
    <row r="69" spans="1:21" ht="42" customHeight="1" x14ac:dyDescent="0.25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  <c r="O69" s="9" t="s">
        <v>17</v>
      </c>
      <c r="P69" s="9" t="s">
        <v>17</v>
      </c>
      <c r="Q69" s="9" t="s">
        <v>17</v>
      </c>
      <c r="R69" s="9" t="s">
        <v>17</v>
      </c>
      <c r="S69" s="9" t="s">
        <v>17</v>
      </c>
      <c r="T69" s="9" t="s">
        <v>17</v>
      </c>
      <c r="U69" s="9" t="s">
        <v>17</v>
      </c>
    </row>
    <row r="70" spans="1:21" ht="42" customHeight="1" x14ac:dyDescent="0.25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  <c r="O70" s="9" t="s">
        <v>17</v>
      </c>
      <c r="P70" s="9" t="s">
        <v>17</v>
      </c>
      <c r="Q70" s="9" t="s">
        <v>17</v>
      </c>
      <c r="R70" s="9" t="s">
        <v>17</v>
      </c>
      <c r="S70" s="9" t="s">
        <v>17</v>
      </c>
      <c r="T70" s="9" t="s">
        <v>17</v>
      </c>
      <c r="U70" s="9" t="s">
        <v>17</v>
      </c>
    </row>
    <row r="71" spans="1:21" ht="42" customHeight="1" x14ac:dyDescent="0.25">
      <c r="A71" s="5" t="s">
        <v>164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40000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  <c r="O71" s="9" t="s">
        <v>17</v>
      </c>
      <c r="P71" s="9" t="s">
        <v>17</v>
      </c>
      <c r="Q71" s="9" t="s">
        <v>17</v>
      </c>
      <c r="R71" s="9" t="s">
        <v>17</v>
      </c>
      <c r="S71" s="9" t="s">
        <v>17</v>
      </c>
      <c r="T71" s="9" t="s">
        <v>17</v>
      </c>
      <c r="U71" s="9" t="s">
        <v>17</v>
      </c>
    </row>
    <row r="72" spans="1:21" ht="42" customHeight="1" x14ac:dyDescent="0.25">
      <c r="A72" s="26" t="s">
        <v>182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496239.99999999988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>
        <v>25000</v>
      </c>
      <c r="O72" s="9" t="s">
        <v>17</v>
      </c>
      <c r="P72" s="9" t="s">
        <v>17</v>
      </c>
      <c r="Q72" s="9" t="s">
        <v>17</v>
      </c>
      <c r="R72" s="9" t="s">
        <v>17</v>
      </c>
      <c r="S72" s="9" t="s">
        <v>17</v>
      </c>
      <c r="T72" s="9" t="s">
        <v>17</v>
      </c>
      <c r="U72" s="9" t="s">
        <v>17</v>
      </c>
    </row>
    <row r="73" spans="1:21" ht="42" customHeight="1" x14ac:dyDescent="0.25">
      <c r="A73" s="26" t="s">
        <v>182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922923.06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  <c r="O73" s="9" t="s">
        <v>17</v>
      </c>
      <c r="P73" s="9" t="s">
        <v>17</v>
      </c>
      <c r="Q73" s="9" t="s">
        <v>17</v>
      </c>
      <c r="R73" s="9" t="s">
        <v>17</v>
      </c>
      <c r="S73" s="9" t="s">
        <v>17</v>
      </c>
      <c r="T73" s="9" t="s">
        <v>17</v>
      </c>
      <c r="U73" s="9" t="s">
        <v>17</v>
      </c>
    </row>
    <row r="74" spans="1:21" ht="42" customHeight="1" x14ac:dyDescent="0.25">
      <c r="A74" s="26" t="s">
        <v>182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1484126.94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  <c r="O74" s="9">
        <v>60000</v>
      </c>
      <c r="P74" s="9" t="s">
        <v>17</v>
      </c>
      <c r="Q74" s="9" t="s">
        <v>17</v>
      </c>
      <c r="R74" s="9" t="s">
        <v>17</v>
      </c>
      <c r="S74" s="9" t="s">
        <v>17</v>
      </c>
      <c r="T74" s="9" t="s">
        <v>17</v>
      </c>
      <c r="U74" s="9" t="s">
        <v>17</v>
      </c>
    </row>
    <row r="75" spans="1:21" ht="42" customHeight="1" x14ac:dyDescent="0.25">
      <c r="A75" s="26" t="s">
        <v>183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480054.14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  <c r="O75" s="9" t="s">
        <v>17</v>
      </c>
      <c r="P75" s="9" t="s">
        <v>17</v>
      </c>
      <c r="Q75" s="9" t="s">
        <v>17</v>
      </c>
      <c r="R75" s="9" t="s">
        <v>17</v>
      </c>
      <c r="S75" s="9" t="s">
        <v>17</v>
      </c>
      <c r="T75" s="9" t="s">
        <v>17</v>
      </c>
      <c r="U75" s="9" t="s">
        <v>17</v>
      </c>
    </row>
    <row r="76" spans="1:21" ht="42" customHeight="1" x14ac:dyDescent="0.25">
      <c r="A76" s="26" t="s">
        <v>183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1178812.6000000001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  <c r="O76" s="9" t="s">
        <v>17</v>
      </c>
      <c r="P76" s="9" t="s">
        <v>17</v>
      </c>
      <c r="Q76" s="9" t="s">
        <v>17</v>
      </c>
      <c r="R76" s="9" t="s">
        <v>17</v>
      </c>
      <c r="S76" s="9" t="s">
        <v>17</v>
      </c>
      <c r="T76" s="9" t="s">
        <v>17</v>
      </c>
      <c r="U76" s="9" t="s">
        <v>17</v>
      </c>
    </row>
    <row r="77" spans="1:21" ht="42" customHeight="1" x14ac:dyDescent="0.25">
      <c r="A77" s="26" t="s">
        <v>183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3263803.26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  <c r="O77" s="9">
        <v>100000</v>
      </c>
      <c r="P77" s="9" t="s">
        <v>17</v>
      </c>
      <c r="Q77" s="9" t="s">
        <v>17</v>
      </c>
      <c r="R77" s="9" t="s">
        <v>17</v>
      </c>
      <c r="S77" s="9" t="s">
        <v>17</v>
      </c>
      <c r="T77" s="9" t="s">
        <v>17</v>
      </c>
      <c r="U77" s="9" t="s">
        <v>17</v>
      </c>
    </row>
    <row r="78" spans="1:21" ht="42" customHeight="1" x14ac:dyDescent="0.25">
      <c r="A78" s="5" t="s">
        <v>184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69</v>
      </c>
      <c r="G78" s="29" t="s">
        <v>45</v>
      </c>
      <c r="H78" s="29" t="s">
        <v>45</v>
      </c>
      <c r="I78" s="7">
        <f t="shared" si="2"/>
        <v>10000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  <c r="O78" s="9" t="s">
        <v>17</v>
      </c>
      <c r="P78" s="9" t="s">
        <v>17</v>
      </c>
      <c r="Q78" s="9" t="s">
        <v>17</v>
      </c>
      <c r="R78" s="9" t="s">
        <v>17</v>
      </c>
      <c r="S78" s="9" t="s">
        <v>17</v>
      </c>
      <c r="T78" s="9" t="s">
        <v>17</v>
      </c>
      <c r="U78" s="9" t="s">
        <v>17</v>
      </c>
    </row>
    <row r="79" spans="1:21" ht="42" customHeight="1" x14ac:dyDescent="0.25">
      <c r="A79" s="5" t="s">
        <v>185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69</v>
      </c>
      <c r="G79" s="29" t="s">
        <v>45</v>
      </c>
      <c r="H79" s="29" t="s">
        <v>45</v>
      </c>
      <c r="I79" s="7">
        <f t="shared" si="2"/>
        <v>10000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  <c r="O79" s="9" t="s">
        <v>17</v>
      </c>
      <c r="P79" s="9" t="s">
        <v>17</v>
      </c>
      <c r="Q79" s="9" t="s">
        <v>17</v>
      </c>
      <c r="R79" s="9" t="s">
        <v>17</v>
      </c>
      <c r="S79" s="9" t="s">
        <v>17</v>
      </c>
      <c r="T79" s="9" t="s">
        <v>17</v>
      </c>
      <c r="U79" s="9" t="s">
        <v>17</v>
      </c>
    </row>
    <row r="80" spans="1:21" ht="42" customHeight="1" x14ac:dyDescent="0.25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375000</v>
      </c>
      <c r="J80" s="25">
        <v>400000</v>
      </c>
      <c r="K80" s="9" t="s">
        <v>17</v>
      </c>
      <c r="L80" s="9" t="s">
        <v>17</v>
      </c>
      <c r="M80" s="9" t="s">
        <v>17</v>
      </c>
      <c r="N80" s="31">
        <v>-25000</v>
      </c>
      <c r="O80" s="9" t="s">
        <v>17</v>
      </c>
      <c r="P80" s="9" t="s">
        <v>17</v>
      </c>
      <c r="Q80" s="9" t="s">
        <v>17</v>
      </c>
      <c r="R80" s="9" t="s">
        <v>17</v>
      </c>
      <c r="S80" s="9" t="s">
        <v>17</v>
      </c>
      <c r="T80" s="9" t="s">
        <v>17</v>
      </c>
      <c r="U80" s="9" t="s">
        <v>17</v>
      </c>
    </row>
    <row r="81" spans="1:21" ht="42" customHeight="1" x14ac:dyDescent="0.25">
      <c r="A81" s="5" t="s">
        <v>165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14000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  <c r="O81" s="9" t="s">
        <v>17</v>
      </c>
      <c r="P81" s="9" t="s">
        <v>17</v>
      </c>
      <c r="Q81" s="9" t="s">
        <v>17</v>
      </c>
      <c r="R81" s="9" t="s">
        <v>17</v>
      </c>
      <c r="S81" s="9" t="s">
        <v>17</v>
      </c>
      <c r="T81" s="9" t="s">
        <v>17</v>
      </c>
      <c r="U81" s="9" t="s">
        <v>17</v>
      </c>
    </row>
    <row r="82" spans="1:21" ht="42" customHeight="1" x14ac:dyDescent="0.25">
      <c r="A82" s="5" t="s">
        <v>166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  <c r="O82" s="9" t="s">
        <v>17</v>
      </c>
      <c r="P82" s="9" t="s">
        <v>17</v>
      </c>
      <c r="Q82" s="9" t="s">
        <v>17</v>
      </c>
      <c r="R82" s="9" t="s">
        <v>17</v>
      </c>
      <c r="S82" s="9" t="s">
        <v>17</v>
      </c>
      <c r="T82" s="9" t="s">
        <v>17</v>
      </c>
      <c r="U82" s="9" t="s">
        <v>17</v>
      </c>
    </row>
    <row r="83" spans="1:21" ht="42" customHeight="1" x14ac:dyDescent="0.25">
      <c r="A83" s="5" t="s">
        <v>167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  <c r="O83" s="9" t="s">
        <v>17</v>
      </c>
      <c r="P83" s="9" t="s">
        <v>17</v>
      </c>
      <c r="Q83" s="9" t="s">
        <v>17</v>
      </c>
      <c r="R83" s="9" t="s">
        <v>17</v>
      </c>
      <c r="S83" s="9" t="s">
        <v>17</v>
      </c>
      <c r="T83" s="9" t="s">
        <v>17</v>
      </c>
      <c r="U83" s="9" t="s">
        <v>17</v>
      </c>
    </row>
    <row r="84" spans="1:21" ht="42" customHeight="1" x14ac:dyDescent="0.25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30000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  <c r="O84" s="9" t="s">
        <v>17</v>
      </c>
      <c r="P84" s="9" t="s">
        <v>17</v>
      </c>
      <c r="Q84" s="9" t="s">
        <v>17</v>
      </c>
      <c r="R84" s="9" t="s">
        <v>17</v>
      </c>
      <c r="S84" s="9" t="s">
        <v>17</v>
      </c>
      <c r="T84" s="9" t="s">
        <v>17</v>
      </c>
      <c r="U84" s="9" t="s">
        <v>17</v>
      </c>
    </row>
    <row r="85" spans="1:21" ht="42" customHeight="1" x14ac:dyDescent="0.25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  <c r="O85" s="9" t="s">
        <v>17</v>
      </c>
      <c r="P85" s="9" t="s">
        <v>17</v>
      </c>
      <c r="Q85" s="9" t="s">
        <v>17</v>
      </c>
      <c r="R85" s="9" t="s">
        <v>17</v>
      </c>
      <c r="S85" s="9" t="s">
        <v>17</v>
      </c>
      <c r="T85" s="9" t="s">
        <v>17</v>
      </c>
      <c r="U85" s="9" t="s">
        <v>17</v>
      </c>
    </row>
    <row r="86" spans="1:21" ht="42" customHeight="1" x14ac:dyDescent="0.25">
      <c r="A86" s="5" t="s">
        <v>186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  <c r="O86" s="9" t="s">
        <v>17</v>
      </c>
      <c r="P86" s="9" t="s">
        <v>17</v>
      </c>
      <c r="Q86" s="9" t="s">
        <v>17</v>
      </c>
      <c r="R86" s="9" t="s">
        <v>17</v>
      </c>
      <c r="S86" s="9" t="s">
        <v>17</v>
      </c>
      <c r="T86" s="9" t="s">
        <v>17</v>
      </c>
      <c r="U86" s="9" t="s">
        <v>17</v>
      </c>
    </row>
    <row r="87" spans="1:21" ht="42" customHeight="1" x14ac:dyDescent="0.25">
      <c r="A87" s="5" t="s">
        <v>168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  <c r="O87" s="9" t="s">
        <v>17</v>
      </c>
      <c r="P87" s="9" t="s">
        <v>17</v>
      </c>
      <c r="Q87" s="9" t="s">
        <v>17</v>
      </c>
      <c r="R87" s="9" t="s">
        <v>17</v>
      </c>
      <c r="S87" s="9" t="s">
        <v>17</v>
      </c>
      <c r="T87" s="9" t="s">
        <v>17</v>
      </c>
      <c r="U87" s="9" t="s">
        <v>17</v>
      </c>
    </row>
    <row r="88" spans="1:21" ht="42" customHeight="1" x14ac:dyDescent="0.25">
      <c r="A88" s="5" t="s">
        <v>169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  <c r="O88" s="9" t="s">
        <v>17</v>
      </c>
      <c r="P88" s="9" t="s">
        <v>17</v>
      </c>
      <c r="Q88" s="9" t="s">
        <v>17</v>
      </c>
      <c r="R88" s="9" t="s">
        <v>17</v>
      </c>
      <c r="S88" s="9" t="s">
        <v>17</v>
      </c>
      <c r="T88" s="9" t="s">
        <v>17</v>
      </c>
      <c r="U88" s="9" t="s">
        <v>17</v>
      </c>
    </row>
    <row r="89" spans="1:21" ht="42" customHeight="1" x14ac:dyDescent="0.25">
      <c r="A89" s="5" t="s">
        <v>187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  <c r="O89" s="9" t="s">
        <v>17</v>
      </c>
      <c r="P89" s="9" t="s">
        <v>17</v>
      </c>
      <c r="Q89" s="9" t="s">
        <v>17</v>
      </c>
      <c r="R89" s="9" t="s">
        <v>17</v>
      </c>
      <c r="S89" s="9" t="s">
        <v>17</v>
      </c>
      <c r="T89" s="9" t="s">
        <v>17</v>
      </c>
      <c r="U89" s="9" t="s">
        <v>17</v>
      </c>
    </row>
    <row r="90" spans="1:21" ht="42" customHeight="1" x14ac:dyDescent="0.25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50000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  <c r="O90" s="9" t="s">
        <v>17</v>
      </c>
      <c r="P90" s="9" t="s">
        <v>17</v>
      </c>
      <c r="Q90" s="9" t="s">
        <v>17</v>
      </c>
      <c r="R90" s="9" t="s">
        <v>17</v>
      </c>
      <c r="S90" s="9" t="s">
        <v>17</v>
      </c>
      <c r="T90" s="9" t="s">
        <v>17</v>
      </c>
      <c r="U90" s="9" t="s">
        <v>17</v>
      </c>
    </row>
    <row r="91" spans="1:21" ht="42" customHeight="1" x14ac:dyDescent="0.25">
      <c r="A91" s="5" t="s">
        <v>188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300000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  <c r="R91" s="9" t="s">
        <v>17</v>
      </c>
      <c r="S91" s="9" t="s">
        <v>17</v>
      </c>
      <c r="T91" s="9" t="s">
        <v>17</v>
      </c>
      <c r="U91" s="9" t="s">
        <v>17</v>
      </c>
    </row>
    <row r="92" spans="1:21" ht="42" customHeight="1" x14ac:dyDescent="0.25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  <c r="O92" s="9" t="s">
        <v>17</v>
      </c>
      <c r="P92" s="9" t="s">
        <v>17</v>
      </c>
      <c r="Q92" s="9" t="s">
        <v>17</v>
      </c>
      <c r="R92" s="9" t="s">
        <v>17</v>
      </c>
      <c r="S92" s="9" t="s">
        <v>17</v>
      </c>
      <c r="T92" s="9" t="s">
        <v>17</v>
      </c>
      <c r="U92" s="9" t="s">
        <v>17</v>
      </c>
    </row>
    <row r="93" spans="1:21" ht="42" customHeight="1" x14ac:dyDescent="0.25">
      <c r="A93" s="5" t="s">
        <v>170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25000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  <c r="O93" s="9" t="s">
        <v>17</v>
      </c>
      <c r="P93" s="9" t="s">
        <v>17</v>
      </c>
      <c r="Q93" s="9" t="s">
        <v>17</v>
      </c>
      <c r="R93" s="31">
        <v>-85000</v>
      </c>
      <c r="S93" s="9" t="s">
        <v>17</v>
      </c>
      <c r="T93" s="9" t="s">
        <v>17</v>
      </c>
      <c r="U93" s="9" t="s">
        <v>17</v>
      </c>
    </row>
    <row r="94" spans="1:21" ht="42" customHeight="1" x14ac:dyDescent="0.25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200000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  <c r="O94" s="31">
        <v>-20000</v>
      </c>
      <c r="P94" s="9" t="s">
        <v>17</v>
      </c>
      <c r="Q94" s="9" t="s">
        <v>17</v>
      </c>
      <c r="R94" s="9" t="s">
        <v>17</v>
      </c>
      <c r="S94" s="9" t="s">
        <v>17</v>
      </c>
      <c r="T94" s="9" t="s">
        <v>17</v>
      </c>
      <c r="U94" s="9" t="s">
        <v>17</v>
      </c>
    </row>
    <row r="95" spans="1:21" ht="42" customHeight="1" x14ac:dyDescent="0.25">
      <c r="A95" s="5" t="s">
        <v>189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150000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  <c r="O95" s="9" t="s">
        <v>17</v>
      </c>
      <c r="P95" s="9" t="s">
        <v>17</v>
      </c>
      <c r="Q95" s="9" t="s">
        <v>17</v>
      </c>
      <c r="R95" s="9" t="s">
        <v>17</v>
      </c>
      <c r="S95" s="9" t="s">
        <v>17</v>
      </c>
      <c r="T95" s="9" t="s">
        <v>17</v>
      </c>
      <c r="U95" s="9" t="s">
        <v>17</v>
      </c>
    </row>
    <row r="96" spans="1:21" ht="42" customHeight="1" x14ac:dyDescent="0.25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120000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  <c r="O96" s="31">
        <v>-190000</v>
      </c>
      <c r="P96" s="9" t="s">
        <v>17</v>
      </c>
      <c r="Q96" s="9" t="s">
        <v>17</v>
      </c>
      <c r="R96" s="9" t="s">
        <v>17</v>
      </c>
      <c r="S96" s="9" t="s">
        <v>17</v>
      </c>
      <c r="T96" s="9" t="s">
        <v>17</v>
      </c>
      <c r="U96" s="9" t="s">
        <v>17</v>
      </c>
    </row>
    <row r="97" spans="1:21" ht="42" customHeight="1" x14ac:dyDescent="0.25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230000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  <c r="O97" s="9" t="s">
        <v>17</v>
      </c>
      <c r="P97" s="9" t="s">
        <v>17</v>
      </c>
      <c r="Q97" s="9" t="s">
        <v>17</v>
      </c>
      <c r="R97" s="9" t="s">
        <v>17</v>
      </c>
      <c r="S97" s="9" t="s">
        <v>17</v>
      </c>
      <c r="T97" s="9" t="s">
        <v>17</v>
      </c>
      <c r="U97" s="9" t="s">
        <v>17</v>
      </c>
    </row>
    <row r="98" spans="1:21" ht="42" customHeight="1" x14ac:dyDescent="0.25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200000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  <c r="O98" s="9" t="s">
        <v>17</v>
      </c>
      <c r="P98" s="9" t="s">
        <v>17</v>
      </c>
      <c r="Q98" s="9" t="s">
        <v>17</v>
      </c>
      <c r="R98" s="9" t="s">
        <v>17</v>
      </c>
      <c r="S98" s="9" t="s">
        <v>17</v>
      </c>
      <c r="T98" s="9" t="s">
        <v>17</v>
      </c>
      <c r="U98" s="9" t="s">
        <v>17</v>
      </c>
    </row>
    <row r="99" spans="1:21" ht="42" customHeight="1" x14ac:dyDescent="0.25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si="2"/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  <c r="O99" s="9" t="s">
        <v>17</v>
      </c>
      <c r="P99" s="9" t="s">
        <v>17</v>
      </c>
      <c r="Q99" s="9" t="s">
        <v>17</v>
      </c>
      <c r="R99" s="9" t="s">
        <v>17</v>
      </c>
      <c r="S99" s="9" t="s">
        <v>17</v>
      </c>
      <c r="T99" s="9" t="s">
        <v>17</v>
      </c>
      <c r="U99" s="9" t="s">
        <v>17</v>
      </c>
    </row>
    <row r="100" spans="1:21" ht="42" customHeight="1" x14ac:dyDescent="0.25">
      <c r="A100" s="5" t="s">
        <v>171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2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  <c r="O100" s="9" t="s">
        <v>17</v>
      </c>
      <c r="P100" s="9" t="s">
        <v>17</v>
      </c>
      <c r="Q100" s="9" t="s">
        <v>17</v>
      </c>
      <c r="R100" s="9" t="s">
        <v>17</v>
      </c>
      <c r="S100" s="9" t="s">
        <v>17</v>
      </c>
      <c r="T100" s="9" t="s">
        <v>17</v>
      </c>
      <c r="U100" s="9" t="s">
        <v>17</v>
      </c>
    </row>
    <row r="101" spans="1:21" ht="42" customHeight="1" x14ac:dyDescent="0.25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2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  <c r="O101" s="9" t="s">
        <v>17</v>
      </c>
      <c r="P101" s="9" t="s">
        <v>17</v>
      </c>
      <c r="Q101" s="9" t="s">
        <v>17</v>
      </c>
      <c r="R101" s="9" t="s">
        <v>17</v>
      </c>
      <c r="S101" s="9" t="s">
        <v>17</v>
      </c>
      <c r="T101" s="9" t="s">
        <v>17</v>
      </c>
      <c r="U101" s="9" t="s">
        <v>17</v>
      </c>
    </row>
    <row r="102" spans="1:21" ht="42" customHeight="1" x14ac:dyDescent="0.25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2"/>
        <v>20000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  <c r="O102" s="9" t="s">
        <v>17</v>
      </c>
      <c r="P102" s="9" t="s">
        <v>17</v>
      </c>
      <c r="Q102" s="9" t="s">
        <v>17</v>
      </c>
      <c r="R102" s="9" t="s">
        <v>17</v>
      </c>
      <c r="S102" s="9" t="s">
        <v>17</v>
      </c>
      <c r="T102" s="9" t="s">
        <v>17</v>
      </c>
      <c r="U102" s="9" t="s">
        <v>17</v>
      </c>
    </row>
    <row r="103" spans="1:21" ht="42" customHeight="1" x14ac:dyDescent="0.25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2"/>
        <v>25000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  <c r="O103" s="9" t="s">
        <v>17</v>
      </c>
      <c r="P103" s="9" t="s">
        <v>17</v>
      </c>
      <c r="Q103" s="9" t="s">
        <v>17</v>
      </c>
      <c r="R103" s="9" t="s">
        <v>17</v>
      </c>
      <c r="S103" s="9" t="s">
        <v>17</v>
      </c>
      <c r="T103" s="9" t="s">
        <v>17</v>
      </c>
      <c r="U103" s="9" t="s">
        <v>17</v>
      </c>
    </row>
    <row r="104" spans="1:21" ht="42" customHeight="1" x14ac:dyDescent="0.25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2"/>
        <v>30000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  <c r="O104" s="9" t="s">
        <v>17</v>
      </c>
      <c r="P104" s="9" t="s">
        <v>17</v>
      </c>
      <c r="Q104" s="9" t="s">
        <v>17</v>
      </c>
      <c r="R104" s="9" t="s">
        <v>17</v>
      </c>
      <c r="S104" s="9" t="s">
        <v>17</v>
      </c>
      <c r="T104" s="9" t="s">
        <v>17</v>
      </c>
      <c r="U104" s="9" t="s">
        <v>17</v>
      </c>
    </row>
    <row r="105" spans="1:21" ht="42" customHeight="1" x14ac:dyDescent="0.25">
      <c r="A105" s="5" t="s">
        <v>172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2"/>
        <v>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  <c r="O105" s="9" t="s">
        <v>17</v>
      </c>
      <c r="P105" s="9" t="s">
        <v>17</v>
      </c>
      <c r="Q105" s="9" t="s">
        <v>17</v>
      </c>
      <c r="R105" s="9" t="s">
        <v>17</v>
      </c>
      <c r="S105" s="9" t="s">
        <v>17</v>
      </c>
      <c r="T105" s="31">
        <v>-15000</v>
      </c>
      <c r="U105" s="9" t="s">
        <v>17</v>
      </c>
    </row>
    <row r="106" spans="1:21" ht="42" customHeight="1" x14ac:dyDescent="0.25">
      <c r="A106" s="5" t="s">
        <v>195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 t="shared" ref="I106:I117" si="3">SUM(J106:U106)</f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  <c r="O106" s="9" t="s">
        <v>17</v>
      </c>
      <c r="P106" s="9" t="s">
        <v>17</v>
      </c>
      <c r="Q106" s="9" t="s">
        <v>17</v>
      </c>
      <c r="R106" s="9" t="s">
        <v>17</v>
      </c>
      <c r="S106" s="9" t="s">
        <v>17</v>
      </c>
      <c r="T106" s="9" t="s">
        <v>17</v>
      </c>
      <c r="U106" s="9" t="s">
        <v>17</v>
      </c>
    </row>
    <row r="107" spans="1:21" ht="42" customHeight="1" x14ac:dyDescent="0.25">
      <c r="A107" s="5" t="s">
        <v>197</v>
      </c>
      <c r="B107" s="29" t="s">
        <v>10</v>
      </c>
      <c r="C107" s="2">
        <v>700</v>
      </c>
      <c r="D107" s="2">
        <v>70005</v>
      </c>
      <c r="E107" s="2">
        <v>6050</v>
      </c>
      <c r="F107" s="29" t="s">
        <v>47</v>
      </c>
      <c r="G107" s="29" t="s">
        <v>45</v>
      </c>
      <c r="H107" s="29" t="s">
        <v>45</v>
      </c>
      <c r="I107" s="7">
        <f t="shared" si="3"/>
        <v>130000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  <c r="O107" s="9">
        <v>130000</v>
      </c>
      <c r="P107" s="9" t="s">
        <v>17</v>
      </c>
      <c r="Q107" s="9" t="s">
        <v>17</v>
      </c>
      <c r="R107" s="9" t="s">
        <v>17</v>
      </c>
      <c r="S107" s="9" t="s">
        <v>17</v>
      </c>
      <c r="T107" s="9" t="s">
        <v>17</v>
      </c>
      <c r="U107" s="9" t="s">
        <v>17</v>
      </c>
    </row>
    <row r="108" spans="1:21" ht="42" customHeight="1" x14ac:dyDescent="0.25">
      <c r="A108" s="5" t="s">
        <v>198</v>
      </c>
      <c r="B108" s="29" t="s">
        <v>10</v>
      </c>
      <c r="C108" s="2">
        <v>754</v>
      </c>
      <c r="D108" s="2">
        <v>75412</v>
      </c>
      <c r="E108" s="2">
        <v>6060</v>
      </c>
      <c r="F108" s="4" t="s">
        <v>65</v>
      </c>
      <c r="G108" s="29" t="s">
        <v>45</v>
      </c>
      <c r="H108" s="29" t="s">
        <v>45</v>
      </c>
      <c r="I108" s="7">
        <f t="shared" si="3"/>
        <v>45000</v>
      </c>
      <c r="J108" s="25" t="s">
        <v>17</v>
      </c>
      <c r="K108" s="9" t="s">
        <v>17</v>
      </c>
      <c r="L108" s="9" t="s">
        <v>17</v>
      </c>
      <c r="M108" s="9" t="s">
        <v>17</v>
      </c>
      <c r="N108" s="9" t="s">
        <v>17</v>
      </c>
      <c r="O108" s="9">
        <v>45000</v>
      </c>
      <c r="P108" s="9" t="s">
        <v>17</v>
      </c>
      <c r="Q108" s="9" t="s">
        <v>17</v>
      </c>
      <c r="R108" s="9" t="s">
        <v>17</v>
      </c>
      <c r="S108" s="9" t="s">
        <v>17</v>
      </c>
      <c r="T108" s="9" t="s">
        <v>17</v>
      </c>
      <c r="U108" s="9" t="s">
        <v>17</v>
      </c>
    </row>
    <row r="109" spans="1:21" ht="42" customHeight="1" x14ac:dyDescent="0.25">
      <c r="A109" s="5" t="s">
        <v>201</v>
      </c>
      <c r="B109" s="29" t="s">
        <v>10</v>
      </c>
      <c r="C109" s="2">
        <v>600</v>
      </c>
      <c r="D109" s="2">
        <v>60016</v>
      </c>
      <c r="E109" s="2">
        <v>6050</v>
      </c>
      <c r="F109" s="29" t="s">
        <v>46</v>
      </c>
      <c r="G109" s="29" t="s">
        <v>45</v>
      </c>
      <c r="H109" s="29" t="s">
        <v>45</v>
      </c>
      <c r="I109" s="7">
        <f t="shared" si="3"/>
        <v>100000</v>
      </c>
      <c r="J109" s="25" t="s">
        <v>17</v>
      </c>
      <c r="K109" s="9" t="s">
        <v>17</v>
      </c>
      <c r="L109" s="9" t="s">
        <v>17</v>
      </c>
      <c r="M109" s="9" t="s">
        <v>17</v>
      </c>
      <c r="N109" s="9" t="s">
        <v>17</v>
      </c>
      <c r="O109" s="9" t="s">
        <v>17</v>
      </c>
      <c r="P109" s="9">
        <v>100000</v>
      </c>
      <c r="Q109" s="9" t="s">
        <v>17</v>
      </c>
      <c r="R109" s="9" t="s">
        <v>17</v>
      </c>
      <c r="S109" s="9" t="s">
        <v>17</v>
      </c>
      <c r="T109" s="9" t="s">
        <v>17</v>
      </c>
      <c r="U109" s="9" t="s">
        <v>17</v>
      </c>
    </row>
    <row r="110" spans="1:21" ht="42" customHeight="1" x14ac:dyDescent="0.25">
      <c r="A110" s="5" t="s">
        <v>203</v>
      </c>
      <c r="B110" s="4" t="s">
        <v>10</v>
      </c>
      <c r="C110" s="2">
        <v>750</v>
      </c>
      <c r="D110" s="2">
        <v>75095</v>
      </c>
      <c r="E110" s="2">
        <v>6060</v>
      </c>
      <c r="F110" s="4" t="s">
        <v>204</v>
      </c>
      <c r="G110" s="29" t="s">
        <v>45</v>
      </c>
      <c r="H110" s="29" t="s">
        <v>45</v>
      </c>
      <c r="I110" s="7">
        <f t="shared" si="3"/>
        <v>15000</v>
      </c>
      <c r="J110" s="25" t="s">
        <v>17</v>
      </c>
      <c r="K110" s="9" t="s">
        <v>17</v>
      </c>
      <c r="L110" s="9" t="s">
        <v>17</v>
      </c>
      <c r="M110" s="9" t="s">
        <v>17</v>
      </c>
      <c r="N110" s="9" t="s">
        <v>17</v>
      </c>
      <c r="O110" s="9" t="s">
        <v>17</v>
      </c>
      <c r="P110" s="9" t="s">
        <v>17</v>
      </c>
      <c r="Q110" s="9">
        <v>15000</v>
      </c>
      <c r="R110" s="9" t="s">
        <v>17</v>
      </c>
      <c r="S110" s="9" t="s">
        <v>17</v>
      </c>
      <c r="T110" s="9" t="s">
        <v>17</v>
      </c>
      <c r="U110" s="9" t="s">
        <v>17</v>
      </c>
    </row>
    <row r="111" spans="1:21" ht="42" customHeight="1" x14ac:dyDescent="0.25">
      <c r="A111" s="5" t="s">
        <v>206</v>
      </c>
      <c r="B111" s="4" t="s">
        <v>10</v>
      </c>
      <c r="C111" s="2">
        <v>900</v>
      </c>
      <c r="D111" s="2">
        <v>90004</v>
      </c>
      <c r="E111" s="2">
        <v>6060</v>
      </c>
      <c r="F111" s="4" t="s">
        <v>12</v>
      </c>
      <c r="G111" s="29" t="s">
        <v>13</v>
      </c>
      <c r="H111" s="29" t="s">
        <v>205</v>
      </c>
      <c r="I111" s="7">
        <f t="shared" ref="I111:I116" si="4">SUM(J111:U111)</f>
        <v>5800</v>
      </c>
      <c r="J111" s="25" t="s">
        <v>17</v>
      </c>
      <c r="K111" s="9" t="s">
        <v>17</v>
      </c>
      <c r="L111" s="9" t="s">
        <v>17</v>
      </c>
      <c r="M111" s="9" t="s">
        <v>17</v>
      </c>
      <c r="N111" s="9" t="s">
        <v>17</v>
      </c>
      <c r="O111" s="9" t="s">
        <v>17</v>
      </c>
      <c r="P111" s="9" t="s">
        <v>17</v>
      </c>
      <c r="Q111" s="9">
        <v>5800</v>
      </c>
      <c r="R111" s="9" t="s">
        <v>17</v>
      </c>
      <c r="S111" s="9" t="s">
        <v>17</v>
      </c>
      <c r="T111" s="9" t="s">
        <v>17</v>
      </c>
      <c r="U111" s="9" t="s">
        <v>17</v>
      </c>
    </row>
    <row r="112" spans="1:21" ht="42" customHeight="1" x14ac:dyDescent="0.25">
      <c r="A112" s="5" t="s">
        <v>207</v>
      </c>
      <c r="B112" s="4" t="s">
        <v>10</v>
      </c>
      <c r="C112" s="2">
        <v>921</v>
      </c>
      <c r="D112" s="2">
        <v>92120</v>
      </c>
      <c r="E112" s="2">
        <v>6050</v>
      </c>
      <c r="F112" s="4" t="s">
        <v>69</v>
      </c>
      <c r="G112" s="29" t="s">
        <v>45</v>
      </c>
      <c r="H112" s="29" t="s">
        <v>45</v>
      </c>
      <c r="I112" s="7">
        <f t="shared" si="4"/>
        <v>4000</v>
      </c>
      <c r="J112" s="25" t="s">
        <v>17</v>
      </c>
      <c r="K112" s="9" t="s">
        <v>17</v>
      </c>
      <c r="L112" s="9" t="s">
        <v>17</v>
      </c>
      <c r="M112" s="9" t="s">
        <v>17</v>
      </c>
      <c r="N112" s="9" t="s">
        <v>17</v>
      </c>
      <c r="O112" s="9" t="s">
        <v>17</v>
      </c>
      <c r="P112" s="9" t="s">
        <v>17</v>
      </c>
      <c r="Q112" s="9">
        <v>4000</v>
      </c>
      <c r="R112" s="9" t="s">
        <v>17</v>
      </c>
      <c r="S112" s="9" t="s">
        <v>17</v>
      </c>
      <c r="T112" s="9" t="s">
        <v>17</v>
      </c>
      <c r="U112" s="9" t="s">
        <v>17</v>
      </c>
    </row>
    <row r="113" spans="1:21" ht="42" customHeight="1" x14ac:dyDescent="0.25">
      <c r="A113" s="5" t="s">
        <v>209</v>
      </c>
      <c r="B113" s="29" t="s">
        <v>10</v>
      </c>
      <c r="C113" s="2">
        <v>900</v>
      </c>
      <c r="D113" s="2">
        <v>90004</v>
      </c>
      <c r="E113" s="2">
        <v>6060</v>
      </c>
      <c r="F113" s="29" t="s">
        <v>12</v>
      </c>
      <c r="G113" s="29" t="s">
        <v>45</v>
      </c>
      <c r="H113" s="29" t="s">
        <v>45</v>
      </c>
      <c r="I113" s="7">
        <f t="shared" si="4"/>
        <v>7000</v>
      </c>
      <c r="J113" s="25" t="s">
        <v>17</v>
      </c>
      <c r="K113" s="9" t="s">
        <v>17</v>
      </c>
      <c r="L113" s="9" t="s">
        <v>17</v>
      </c>
      <c r="M113" s="9" t="s">
        <v>17</v>
      </c>
      <c r="N113" s="9" t="s">
        <v>17</v>
      </c>
      <c r="O113" s="9" t="s">
        <v>17</v>
      </c>
      <c r="P113" s="9" t="s">
        <v>17</v>
      </c>
      <c r="Q113" s="9" t="s">
        <v>17</v>
      </c>
      <c r="R113" s="9" t="s">
        <v>17</v>
      </c>
      <c r="S113" s="9">
        <v>7000</v>
      </c>
      <c r="T113" s="9" t="s">
        <v>17</v>
      </c>
      <c r="U113" s="9" t="s">
        <v>17</v>
      </c>
    </row>
    <row r="114" spans="1:21" ht="42" customHeight="1" x14ac:dyDescent="0.25">
      <c r="A114" s="5" t="s">
        <v>210</v>
      </c>
      <c r="B114" s="4" t="s">
        <v>10</v>
      </c>
      <c r="C114" s="2">
        <v>921</v>
      </c>
      <c r="D114" s="2">
        <v>92105</v>
      </c>
      <c r="E114" s="2">
        <v>6050</v>
      </c>
      <c r="F114" s="4" t="s">
        <v>12</v>
      </c>
      <c r="G114" s="29" t="s">
        <v>13</v>
      </c>
      <c r="H114" s="29" t="s">
        <v>211</v>
      </c>
      <c r="I114" s="7">
        <f t="shared" si="4"/>
        <v>28000</v>
      </c>
      <c r="J114" s="25" t="s">
        <v>17</v>
      </c>
      <c r="K114" s="9" t="s">
        <v>17</v>
      </c>
      <c r="L114" s="9" t="s">
        <v>17</v>
      </c>
      <c r="M114" s="9" t="s">
        <v>17</v>
      </c>
      <c r="N114" s="9" t="s">
        <v>17</v>
      </c>
      <c r="O114" s="9" t="s">
        <v>17</v>
      </c>
      <c r="P114" s="9" t="s">
        <v>17</v>
      </c>
      <c r="Q114" s="9" t="s">
        <v>17</v>
      </c>
      <c r="R114" s="9" t="s">
        <v>17</v>
      </c>
      <c r="S114" s="9">
        <v>28000</v>
      </c>
      <c r="T114" s="9" t="s">
        <v>17</v>
      </c>
      <c r="U114" s="9" t="s">
        <v>17</v>
      </c>
    </row>
    <row r="115" spans="1:21" ht="42" customHeight="1" x14ac:dyDescent="0.25">
      <c r="A115" s="5" t="s">
        <v>213</v>
      </c>
      <c r="B115" s="29" t="s">
        <v>10</v>
      </c>
      <c r="C115" s="2">
        <v>801</v>
      </c>
      <c r="D115" s="2">
        <v>80101</v>
      </c>
      <c r="E115" s="2">
        <v>6050</v>
      </c>
      <c r="F115" s="29" t="s">
        <v>44</v>
      </c>
      <c r="G115" s="29" t="s">
        <v>45</v>
      </c>
      <c r="H115" s="29" t="s">
        <v>45</v>
      </c>
      <c r="I115" s="7">
        <f t="shared" si="4"/>
        <v>85000</v>
      </c>
      <c r="J115" s="25" t="s">
        <v>17</v>
      </c>
      <c r="K115" s="9" t="s">
        <v>17</v>
      </c>
      <c r="L115" s="9" t="s">
        <v>17</v>
      </c>
      <c r="M115" s="9" t="s">
        <v>17</v>
      </c>
      <c r="N115" s="9" t="s">
        <v>17</v>
      </c>
      <c r="O115" s="9" t="s">
        <v>17</v>
      </c>
      <c r="P115" s="9" t="s">
        <v>17</v>
      </c>
      <c r="Q115" s="9" t="s">
        <v>17</v>
      </c>
      <c r="R115" s="9">
        <v>85000</v>
      </c>
      <c r="S115" s="9" t="s">
        <v>17</v>
      </c>
      <c r="T115" s="9" t="s">
        <v>17</v>
      </c>
      <c r="U115" s="9" t="s">
        <v>17</v>
      </c>
    </row>
    <row r="116" spans="1:21" ht="42" customHeight="1" x14ac:dyDescent="0.25">
      <c r="A116" s="5" t="s">
        <v>215</v>
      </c>
      <c r="B116" s="29" t="s">
        <v>10</v>
      </c>
      <c r="C116" s="2">
        <v>710</v>
      </c>
      <c r="D116" s="2">
        <v>71035</v>
      </c>
      <c r="E116" s="2">
        <v>6050</v>
      </c>
      <c r="F116" s="29" t="s">
        <v>47</v>
      </c>
      <c r="G116" s="29" t="s">
        <v>45</v>
      </c>
      <c r="H116" s="29" t="s">
        <v>45</v>
      </c>
      <c r="I116" s="7">
        <f t="shared" si="4"/>
        <v>15000</v>
      </c>
      <c r="J116" s="25" t="s">
        <v>17</v>
      </c>
      <c r="K116" s="9" t="s">
        <v>17</v>
      </c>
      <c r="L116" s="9" t="s">
        <v>17</v>
      </c>
      <c r="M116" s="9" t="s">
        <v>17</v>
      </c>
      <c r="N116" s="9" t="s">
        <v>17</v>
      </c>
      <c r="O116" s="9" t="s">
        <v>17</v>
      </c>
      <c r="P116" s="9" t="s">
        <v>17</v>
      </c>
      <c r="Q116" s="9" t="s">
        <v>17</v>
      </c>
      <c r="R116" s="9" t="s">
        <v>17</v>
      </c>
      <c r="S116" s="9" t="s">
        <v>17</v>
      </c>
      <c r="T116" s="9">
        <v>15000</v>
      </c>
      <c r="U116" s="9" t="s">
        <v>17</v>
      </c>
    </row>
    <row r="117" spans="1:21" ht="42" customHeight="1" x14ac:dyDescent="0.25">
      <c r="A117" s="5" t="s">
        <v>17</v>
      </c>
      <c r="B117" s="4" t="s">
        <v>17</v>
      </c>
      <c r="C117" s="2" t="s">
        <v>17</v>
      </c>
      <c r="D117" s="2" t="s">
        <v>17</v>
      </c>
      <c r="E117" s="2" t="s">
        <v>17</v>
      </c>
      <c r="F117" s="4" t="s">
        <v>17</v>
      </c>
      <c r="G117" s="29" t="s">
        <v>45</v>
      </c>
      <c r="H117" s="29" t="s">
        <v>45</v>
      </c>
      <c r="I117" s="7">
        <f t="shared" si="3"/>
        <v>0</v>
      </c>
      <c r="J117" s="25" t="s">
        <v>17</v>
      </c>
      <c r="K117" s="9" t="s">
        <v>17</v>
      </c>
      <c r="L117" s="9" t="s">
        <v>17</v>
      </c>
      <c r="M117" s="9" t="s">
        <v>17</v>
      </c>
      <c r="N117" s="9" t="s">
        <v>17</v>
      </c>
      <c r="O117" s="9" t="s">
        <v>17</v>
      </c>
      <c r="P117" s="9" t="s">
        <v>17</v>
      </c>
      <c r="Q117" s="9" t="s">
        <v>17</v>
      </c>
      <c r="R117" s="9" t="s">
        <v>17</v>
      </c>
      <c r="S117" s="9" t="s">
        <v>17</v>
      </c>
      <c r="T117" s="9" t="s">
        <v>17</v>
      </c>
      <c r="U117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1"/>
  <sheetViews>
    <sheetView workbookViewId="0">
      <selection sqref="A1:B1"/>
    </sheetView>
  </sheetViews>
  <sheetFormatPr defaultColWidth="9.109375" defaultRowHeight="13.2" x14ac:dyDescent="0.25"/>
  <cols>
    <col min="1" max="1" width="31.6640625" style="17" customWidth="1"/>
    <col min="2" max="2" width="7.6640625" style="17" customWidth="1"/>
    <col min="3" max="3" width="21.6640625" style="17" customWidth="1"/>
    <col min="4" max="16384" width="9.109375" style="17"/>
  </cols>
  <sheetData>
    <row r="1" spans="1:3" ht="21" customHeight="1" x14ac:dyDescent="0.25">
      <c r="A1" s="32" t="s">
        <v>34</v>
      </c>
      <c r="B1" s="32"/>
      <c r="C1" s="24">
        <f>SUM(C3:C25)</f>
        <v>21516050</v>
      </c>
    </row>
    <row r="2" spans="1:3" x14ac:dyDescent="0.25">
      <c r="C2" s="19"/>
    </row>
    <row r="3" spans="1:3" ht="18" customHeight="1" x14ac:dyDescent="0.25">
      <c r="A3" s="20" t="s">
        <v>22</v>
      </c>
      <c r="B3" s="21" t="s">
        <v>20</v>
      </c>
      <c r="C3" s="22">
        <f>SUMIF(Dane!E3:E117,"2720",Dane!I3:I117)</f>
        <v>30000</v>
      </c>
    </row>
    <row r="4" spans="1:3" ht="18" customHeight="1" x14ac:dyDescent="0.25">
      <c r="A4" s="20" t="s">
        <v>124</v>
      </c>
      <c r="B4" s="21" t="s">
        <v>20</v>
      </c>
      <c r="C4" s="22">
        <f>SUMIF(Dane!E3:E117,"4190",Dane!I3:I117)</f>
        <v>0</v>
      </c>
    </row>
    <row r="5" spans="1:3" ht="18" customHeight="1" x14ac:dyDescent="0.25">
      <c r="A5" s="20" t="s">
        <v>23</v>
      </c>
      <c r="B5" s="21" t="s">
        <v>20</v>
      </c>
      <c r="C5" s="22">
        <f>SUMIF(Dane!E3:E117,"4210",Dane!I3:I117)</f>
        <v>0</v>
      </c>
    </row>
    <row r="6" spans="1:3" ht="18" customHeight="1" x14ac:dyDescent="0.25">
      <c r="A6" s="20" t="s">
        <v>43</v>
      </c>
      <c r="B6" s="21" t="s">
        <v>20</v>
      </c>
      <c r="C6" s="22">
        <f>SUMIF(Dane!E3:E117,"4260",Dane!I3:I117)</f>
        <v>0</v>
      </c>
    </row>
    <row r="7" spans="1:3" ht="18" customHeight="1" x14ac:dyDescent="0.25">
      <c r="A7" s="20" t="s">
        <v>24</v>
      </c>
      <c r="B7" s="21" t="s">
        <v>20</v>
      </c>
      <c r="C7" s="22">
        <f>SUMIF(Dane!E3:E117,"4270",Dane!I3:I117)</f>
        <v>2051000</v>
      </c>
    </row>
    <row r="8" spans="1:3" ht="18" customHeight="1" x14ac:dyDescent="0.25">
      <c r="A8" s="20" t="s">
        <v>25</v>
      </c>
      <c r="B8" s="21" t="s">
        <v>20</v>
      </c>
      <c r="C8" s="22">
        <f>SUMIF(Dane!E3:E117,"4300",Dane!I3:I117)</f>
        <v>150690</v>
      </c>
    </row>
    <row r="9" spans="1:3" ht="18" customHeight="1" x14ac:dyDescent="0.25">
      <c r="A9" s="20" t="s">
        <v>190</v>
      </c>
      <c r="B9" s="21" t="s">
        <v>20</v>
      </c>
      <c r="C9" s="22">
        <f>SUMIF(Dane!E3:E117,"4307",Dane!I3:I117)</f>
        <v>4912.2700000000004</v>
      </c>
    </row>
    <row r="10" spans="1:3" ht="18" customHeight="1" x14ac:dyDescent="0.25">
      <c r="A10" s="20" t="s">
        <v>191</v>
      </c>
      <c r="B10" s="21" t="s">
        <v>20</v>
      </c>
      <c r="C10" s="22">
        <f>SUMIF(Dane!E3:E117,"4309",Dane!I3:I117)</f>
        <v>4087.73</v>
      </c>
    </row>
    <row r="11" spans="1:3" ht="18" customHeight="1" x14ac:dyDescent="0.25">
      <c r="A11" s="20" t="s">
        <v>35</v>
      </c>
      <c r="B11" s="23" t="s">
        <v>21</v>
      </c>
      <c r="C11" s="22">
        <f>SUMIF(Dane!E3:E117,"6030",Dane!I3:I117)</f>
        <v>500000</v>
      </c>
    </row>
    <row r="12" spans="1:3" ht="18" customHeight="1" x14ac:dyDescent="0.25">
      <c r="A12" s="20" t="s">
        <v>26</v>
      </c>
      <c r="B12" s="23" t="s">
        <v>21</v>
      </c>
      <c r="C12" s="22">
        <f>SUMIF(Dane!E3:E117,"6050",Dane!I3:I117)</f>
        <v>7992501.5399999991</v>
      </c>
    </row>
    <row r="13" spans="1:3" ht="18" customHeight="1" x14ac:dyDescent="0.25">
      <c r="A13" s="20" t="s">
        <v>27</v>
      </c>
      <c r="B13" s="23" t="s">
        <v>21</v>
      </c>
      <c r="C13" s="22">
        <f>SUMIF(Dane!E3:E117,"6057",Dane!I3:I117)</f>
        <v>2735675.52</v>
      </c>
    </row>
    <row r="14" spans="1:3" ht="18" customHeight="1" x14ac:dyDescent="0.25">
      <c r="A14" s="20" t="s">
        <v>28</v>
      </c>
      <c r="B14" s="23" t="s">
        <v>21</v>
      </c>
      <c r="C14" s="22">
        <f>SUMIF(Dane!E3:E117,"6059",Dane!I3:I117)</f>
        <v>5082616.9399999995</v>
      </c>
    </row>
    <row r="15" spans="1:3" ht="18" customHeight="1" x14ac:dyDescent="0.25">
      <c r="A15" s="20" t="s">
        <v>29</v>
      </c>
      <c r="B15" s="23" t="s">
        <v>21</v>
      </c>
      <c r="C15" s="22">
        <f>SUMIF(Dane!E3:E117,"6060",Dane!I3:I117)</f>
        <v>501900</v>
      </c>
    </row>
    <row r="16" spans="1:3" ht="18" customHeight="1" x14ac:dyDescent="0.25">
      <c r="A16" s="20" t="s">
        <v>37</v>
      </c>
      <c r="B16" s="23" t="s">
        <v>21</v>
      </c>
      <c r="C16" s="22">
        <f>SUMIF(Dane!E3:E117,"6067",Dane!I3:I117)</f>
        <v>0</v>
      </c>
    </row>
    <row r="17" spans="1:3" ht="18" customHeight="1" x14ac:dyDescent="0.25">
      <c r="A17" s="20" t="s">
        <v>41</v>
      </c>
      <c r="B17" s="23" t="s">
        <v>21</v>
      </c>
      <c r="C17" s="22">
        <f>SUMIF(Dane!E3:E117,"6170",Dane!I3:I117)</f>
        <v>0</v>
      </c>
    </row>
    <row r="18" spans="1:3" ht="18" customHeight="1" x14ac:dyDescent="0.25">
      <c r="A18" s="20" t="s">
        <v>38</v>
      </c>
      <c r="B18" s="23" t="s">
        <v>21</v>
      </c>
      <c r="C18" s="22">
        <f>SUMIF(Dane!E3:E117,"6220",Dane!I3:I117)</f>
        <v>0</v>
      </c>
    </row>
    <row r="19" spans="1:3" ht="18" customHeight="1" x14ac:dyDescent="0.25">
      <c r="A19" s="20" t="s">
        <v>42</v>
      </c>
      <c r="B19" s="23" t="s">
        <v>21</v>
      </c>
      <c r="C19" s="22">
        <f>SUMIF(Dane!E3:E117,"6230",Dane!I3:I117)</f>
        <v>30000</v>
      </c>
    </row>
    <row r="20" spans="1:3" ht="18" customHeight="1" x14ac:dyDescent="0.25">
      <c r="A20" s="20" t="s">
        <v>39</v>
      </c>
      <c r="B20" s="23" t="s">
        <v>21</v>
      </c>
      <c r="C20" s="22">
        <f>SUMIF(Dane!E3:E117,"6237",Dane!I3:I117)</f>
        <v>1046271</v>
      </c>
    </row>
    <row r="21" spans="1:3" ht="18" customHeight="1" x14ac:dyDescent="0.25">
      <c r="A21" s="20" t="s">
        <v>40</v>
      </c>
      <c r="B21" s="23" t="s">
        <v>21</v>
      </c>
      <c r="C21" s="22">
        <f>SUMIF(Dane!E3:E117,"6239",Dane!I3:I117)</f>
        <v>861395</v>
      </c>
    </row>
    <row r="22" spans="1:3" ht="18" customHeight="1" x14ac:dyDescent="0.25">
      <c r="A22" s="20" t="s">
        <v>30</v>
      </c>
      <c r="B22" s="23" t="s">
        <v>21</v>
      </c>
      <c r="C22" s="22">
        <f>SUMIF(Dane!E3:E117,"6300",Dane!I3:I117)</f>
        <v>150000</v>
      </c>
    </row>
    <row r="23" spans="1:3" ht="18" customHeight="1" x14ac:dyDescent="0.25">
      <c r="A23" s="20" t="s">
        <v>121</v>
      </c>
      <c r="B23" s="23" t="s">
        <v>21</v>
      </c>
      <c r="C23" s="22">
        <f>SUMIF(Dane!E3:E117,"6660",Dane!I3:I117)</f>
        <v>0</v>
      </c>
    </row>
    <row r="24" spans="1:3" ht="18" customHeight="1" x14ac:dyDescent="0.25">
      <c r="A24" s="20" t="s">
        <v>120</v>
      </c>
      <c r="B24" s="23" t="s">
        <v>21</v>
      </c>
      <c r="C24" s="22">
        <f>SUMIF(Dane!E3:E117,"6690",Dane!I3:I117)</f>
        <v>0</v>
      </c>
    </row>
    <row r="25" spans="1:3" ht="18" customHeight="1" x14ac:dyDescent="0.25">
      <c r="A25" s="20" t="s">
        <v>31</v>
      </c>
      <c r="B25" s="23" t="s">
        <v>21</v>
      </c>
      <c r="C25" s="22">
        <f>SUMIF(Dane!E3:E117,"6800",Dane!I3:I117)</f>
        <v>375000</v>
      </c>
    </row>
    <row r="28" spans="1:3" ht="21" customHeight="1" x14ac:dyDescent="0.25">
      <c r="A28" s="32" t="s">
        <v>34</v>
      </c>
      <c r="B28" s="32"/>
      <c r="C28" s="24">
        <f>SUM(C30:C31)</f>
        <v>21516050</v>
      </c>
    </row>
    <row r="29" spans="1:3" x14ac:dyDescent="0.25">
      <c r="C29" s="19"/>
    </row>
    <row r="30" spans="1:3" ht="18" customHeight="1" x14ac:dyDescent="0.25">
      <c r="A30" s="20" t="s">
        <v>32</v>
      </c>
      <c r="B30" s="21" t="s">
        <v>20</v>
      </c>
      <c r="C30" s="22">
        <f>SUMIF(Info_1!B3:B25,"B",Info_1!C3:C25)</f>
        <v>2240690</v>
      </c>
    </row>
    <row r="31" spans="1:3" ht="18" customHeight="1" x14ac:dyDescent="0.25">
      <c r="A31" s="20" t="s">
        <v>33</v>
      </c>
      <c r="B31" s="23" t="s">
        <v>21</v>
      </c>
      <c r="C31" s="22">
        <f>SUMIF(Info_1!B3:B25,"M",Info_1!C3:C25)</f>
        <v>19275360</v>
      </c>
    </row>
  </sheetData>
  <mergeCells count="2">
    <mergeCell ref="A1:B1"/>
    <mergeCell ref="A28:B28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2021-05-09T19:55:05Z</dcterms:modified>
  <cp:category>Budżet 2021</cp:category>
</cp:coreProperties>
</file>