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6CEDE044-0F3F-4C0D-9B69-1D282D3EF09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Dane!$A$2:$AE$141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0" i="15" l="1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41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<sst xmlns="http://schemas.openxmlformats.org/spreadsheetml/2006/main" count="3786" uniqueCount="254">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</sst>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E141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31" width="20.6640625" style="17" customWidth="1"/>
    <col min="32" max="16384" width="9.109375" style="17"/>
  </cols>
  <sheetData>
    <row r="2" spans="1:31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18" t="s">
        <v>17</v>
      </c>
    </row>
    <row r="3" spans="1:31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SUM(J3:AE3)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</row>
    <row r="4" spans="1:31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</row>
    <row r="5" spans="1:31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</row>
    <row r="6" spans="1:31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</row>
    <row r="7" spans="1:31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</row>
    <row r="8" spans="1:31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</row>
    <row r="9" spans="1:31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</row>
    <row r="10" spans="1:31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</row>
    <row r="11" spans="1:31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</row>
    <row r="12" spans="1:31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</row>
    <row r="13" spans="1:31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</row>
    <row r="14" spans="1:31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</row>
    <row r="15" spans="1:31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</row>
    <row r="16" spans="1:31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</row>
    <row r="17" spans="1:31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</row>
    <row r="18" spans="1:31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</row>
    <row r="19" spans="1:31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</row>
    <row r="20" spans="1:31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</row>
    <row r="21" spans="1:31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</row>
    <row r="22" spans="1:31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200000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</row>
    <row r="23" spans="1:31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</row>
    <row r="24" spans="1:31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</row>
    <row r="25" spans="1:31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</row>
    <row r="26" spans="1:31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</row>
    <row r="27" spans="1:31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</row>
    <row r="28" spans="1:31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</row>
    <row r="29" spans="1:31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</row>
    <row r="30" spans="1:31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</row>
    <row r="31" spans="1:31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</row>
    <row r="32" spans="1:31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</row>
    <row r="33" spans="1:31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</row>
    <row r="34" spans="1:31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</row>
    <row r="35" spans="1:31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SUM(J35:AE35)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</row>
    <row r="36" spans="1:31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</row>
    <row r="37" spans="1:31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</row>
    <row r="38" spans="1:31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</row>
    <row r="39" spans="1:31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</row>
    <row r="40" spans="1:31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</row>
    <row r="41" spans="1:31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</row>
    <row r="42" spans="1:31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</row>
    <row r="43" spans="1:31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</row>
    <row r="44" spans="1:31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</row>
    <row r="45" spans="1:31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</row>
    <row r="46" spans="1:31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</row>
    <row r="47" spans="1:31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</row>
    <row r="48" spans="1:31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</row>
    <row r="49" spans="1:31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</row>
    <row r="50" spans="1:31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</row>
    <row r="51" spans="1:31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</row>
    <row r="52" spans="1:31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</row>
    <row r="53" spans="1:31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</row>
    <row r="54" spans="1:31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</row>
    <row r="55" spans="1:31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</row>
    <row r="56" spans="1:31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</row>
    <row r="57" spans="1:31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</row>
    <row r="58" spans="1:31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</row>
    <row r="59" spans="1:31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</row>
    <row r="60" spans="1:31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1560000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</row>
    <row r="61" spans="1:31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</row>
    <row r="62" spans="1:31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</row>
    <row r="63" spans="1:31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</row>
    <row r="64" spans="1:31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</row>
    <row r="65" spans="1:31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</row>
    <row r="66" spans="1:31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</row>
    <row r="67" spans="1:31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</row>
    <row r="68" spans="1:31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SUM(J68:AE68)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</row>
    <row r="69" spans="1:31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</row>
    <row r="70" spans="1:31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</row>
    <row r="71" spans="1:31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</row>
    <row r="72" spans="1:31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</row>
    <row r="73" spans="1:31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</row>
    <row r="74" spans="1:31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</row>
    <row r="75" spans="1:31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</row>
    <row r="76" spans="1:31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</row>
    <row r="77" spans="1:31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</row>
    <row r="78" spans="1:31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</row>
    <row r="79" spans="1:31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</row>
    <row r="80" spans="1:31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</row>
    <row r="81" spans="1:31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</row>
    <row r="82" spans="1:31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</row>
    <row r="83" spans="1:31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</row>
    <row r="84" spans="1:31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</row>
    <row r="85" spans="1:31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</row>
    <row r="86" spans="1:31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</row>
    <row r="87" spans="1:31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</row>
    <row r="88" spans="1:31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</row>
    <row r="89" spans="1:31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</row>
    <row r="90" spans="1:31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</row>
    <row r="91" spans="1:31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</row>
    <row r="92" spans="1:31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</row>
    <row r="93" spans="1:31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</row>
    <row r="94" spans="1:31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</row>
    <row r="95" spans="1:31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</row>
    <row r="96" spans="1:31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</row>
    <row r="97" spans="1:31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290000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</row>
    <row r="98" spans="1:31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</row>
    <row r="99" spans="1:31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</row>
    <row r="100" spans="1:31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</row>
    <row r="101" spans="1:31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</row>
    <row r="102" spans="1:31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</row>
    <row r="103" spans="1:31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</row>
    <row r="104" spans="1:31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</row>
    <row r="105" spans="1:31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</row>
    <row r="106" spans="1:31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41" si="3">SUM(J106:AE106)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</row>
    <row r="107" spans="1:31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</row>
    <row r="108" spans="1:31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</row>
    <row r="109" spans="1:31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</row>
    <row r="110" spans="1:31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</row>
    <row r="111" spans="1:31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40" si="4">SUM(J111:AE111)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</row>
    <row r="112" spans="1:31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</row>
    <row r="113" spans="1:31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</row>
    <row r="114" spans="1:31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</row>
    <row r="115" spans="1:31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785000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</row>
    <row r="116" spans="1:31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</row>
    <row r="117" spans="1:31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</row>
    <row r="118" spans="1:31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</row>
    <row r="119" spans="1:31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</row>
    <row r="120" spans="1:31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</row>
    <row r="121" spans="1:31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</row>
    <row r="122" spans="1:31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</row>
    <row r="123" spans="1:31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</row>
    <row r="124" spans="1:31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</row>
    <row r="125" spans="1:31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</row>
    <row r="126" spans="1:31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</row>
    <row r="127" spans="1:31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</row>
    <row r="128" spans="1:31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</row>
    <row r="129" spans="1:31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</row>
    <row r="130" spans="1:31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</row>
    <row r="131" spans="1:31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</row>
    <row r="132" spans="1:31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</row>
    <row r="133" spans="1:31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</row>
    <row r="134" spans="1:31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</row>
    <row r="135" spans="1:31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</row>
    <row r="136" spans="1:31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</row>
    <row r="137" spans="1:31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</row>
    <row r="138" spans="1:31" ht="42" customHeight="1" x14ac:dyDescent="0.25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</row>
    <row r="139" spans="1:31" ht="42" customHeight="1" x14ac:dyDescent="0.25">
      <c r="A139" s="5" t="s">
        <v>251</v>
      </c>
      <c r="B139" s="29" t="s">
        <v>10</v>
      </c>
      <c r="C139" s="2">
        <v>600</v>
      </c>
      <c r="D139" s="2">
        <v>60016</v>
      </c>
      <c r="E139" s="2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240000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</row>
    <row r="140" spans="1:31" ht="42" customHeight="1" x14ac:dyDescent="0.25">
      <c r="A140" s="5" t="s">
        <v>253</v>
      </c>
      <c r="B140" s="29" t="s">
        <v>10</v>
      </c>
      <c r="C140" s="2">
        <v>900</v>
      </c>
      <c r="D140" s="2">
        <v>90015</v>
      </c>
      <c r="E140" s="2">
        <v>6050</v>
      </c>
      <c r="F140" s="29" t="s">
        <v>46</v>
      </c>
      <c r="G140" s="29" t="s">
        <v>45</v>
      </c>
      <c r="H140" s="29" t="s">
        <v>45</v>
      </c>
      <c r="I140" s="7">
        <f t="shared" si="4"/>
        <v>3900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>
        <v>3900</v>
      </c>
      <c r="AD140" s="9" t="s">
        <v>17</v>
      </c>
      <c r="AE140" s="9" t="s">
        <v>17</v>
      </c>
    </row>
    <row r="141" spans="1:31" ht="42" customHeight="1" x14ac:dyDescent="0.25">
      <c r="A141" s="5" t="s">
        <v>17</v>
      </c>
      <c r="B141" s="4" t="s">
        <v>17</v>
      </c>
      <c r="C141" s="2" t="s">
        <v>17</v>
      </c>
      <c r="D141" s="2" t="s">
        <v>17</v>
      </c>
      <c r="E141" s="2" t="s">
        <v>17</v>
      </c>
      <c r="F141" s="4" t="s">
        <v>17</v>
      </c>
      <c r="G141" s="29" t="s">
        <v>45</v>
      </c>
      <c r="H141" s="29" t="s">
        <v>45</v>
      </c>
      <c r="I141" s="7">
        <f t="shared" si="3"/>
        <v>0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SUM(C3:C25)</f>
        <v>24889150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SUMIF(Dane!E3:E141,"2720",Dane!I3:I141)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SUMIF(Dane!E3:E141,"4190",Dane!I3:I141)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SUMIF(Dane!E3:E141,"4210",Dane!I3:I141)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SUMIF(Dane!E3:E141,"4260",Dane!I3:I141)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SUMIF(Dane!E3:E141,"4270",Dane!I3:I141)</f>
        <v>2393000</v>
      </c>
    </row>
    <row r="8" spans="1:3" ht="18" customHeight="1" x14ac:dyDescent="0.25">
      <c r="A8" s="20" t="s">
        <v>25</v>
      </c>
      <c r="B8" s="21" t="s">
        <v>20</v>
      </c>
      <c r="C8" s="22">
        <f>SUMIF(Dane!E3:E141,"4300",Dane!I3:I141)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SUMIF(Dane!E3:E141,"4307",Dane!I3:I141)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SUMIF(Dane!E3:E141,"4309",Dane!I3:I141)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SUMIF(Dane!E3:E141,"6030",Dane!I3:I141)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SUMIF(Dane!E3:E141,"6050",Dane!I3:I141)</f>
        <v>10976001.540000001</v>
      </c>
    </row>
    <row r="13" spans="1:3" ht="18" customHeight="1" x14ac:dyDescent="0.25">
      <c r="A13" s="20" t="s">
        <v>27</v>
      </c>
      <c r="B13" s="23" t="s">
        <v>21</v>
      </c>
      <c r="C13" s="22">
        <f>SUMIF(Dane!E3:E141,"6057",Dane!I3:I141)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SUMIF(Dane!E3:E141,"6059",Dane!I3:I141)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SUMIF(Dane!E3:E141,"6060",Dane!I3:I141)</f>
        <v>495500</v>
      </c>
    </row>
    <row r="16" spans="1:3" ht="18" customHeight="1" x14ac:dyDescent="0.25">
      <c r="A16" s="20" t="s">
        <v>37</v>
      </c>
      <c r="B16" s="23" t="s">
        <v>21</v>
      </c>
      <c r="C16" s="22">
        <f>SUMIF(Dane!E3:E141,"6067",Dane!I3:I141)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SUMIF(Dane!E3:E141,"6170",Dane!I3:I141)</f>
        <v>0</v>
      </c>
    </row>
    <row r="18" spans="1:3" ht="18" customHeight="1" x14ac:dyDescent="0.25">
      <c r="A18" s="20" t="s">
        <v>38</v>
      </c>
      <c r="B18" s="23" t="s">
        <v>21</v>
      </c>
      <c r="C18" s="22">
        <f>SUMIF(Dane!E3:E141,"6220",Dane!I3:I141)</f>
        <v>0</v>
      </c>
    </row>
    <row r="19" spans="1:3" ht="18" customHeight="1" x14ac:dyDescent="0.25">
      <c r="A19" s="20" t="s">
        <v>42</v>
      </c>
      <c r="B19" s="23" t="s">
        <v>21</v>
      </c>
      <c r="C19" s="22">
        <f>SUMIF(Dane!E3:E141,"6230",Dane!I3:I141)</f>
        <v>30000</v>
      </c>
    </row>
    <row r="20" spans="1:3" ht="18" customHeight="1" x14ac:dyDescent="0.25">
      <c r="A20" s="20" t="s">
        <v>39</v>
      </c>
      <c r="B20" s="23" t="s">
        <v>21</v>
      </c>
      <c r="C20" s="22">
        <f>SUMIF(Dane!E3:E141,"6237",Dane!I3:I141)</f>
        <v>1046271</v>
      </c>
    </row>
    <row r="21" spans="1:3" ht="18" customHeight="1" x14ac:dyDescent="0.25">
      <c r="A21" s="20" t="s">
        <v>40</v>
      </c>
      <c r="B21" s="23" t="s">
        <v>21</v>
      </c>
      <c r="C21" s="22">
        <f>SUMIF(Dane!E3:E141,"6239",Dane!I3:I141)</f>
        <v>861395</v>
      </c>
    </row>
    <row r="22" spans="1:3" ht="18" customHeight="1" x14ac:dyDescent="0.25">
      <c r="A22" s="20" t="s">
        <v>30</v>
      </c>
      <c r="B22" s="23" t="s">
        <v>21</v>
      </c>
      <c r="C22" s="22">
        <f>SUMIF(Dane!E3:E141,"6300",Dane!I3:I141)</f>
        <v>150000</v>
      </c>
    </row>
    <row r="23" spans="1:3" ht="18" customHeight="1" x14ac:dyDescent="0.25">
      <c r="A23" s="20" t="s">
        <v>121</v>
      </c>
      <c r="B23" s="23" t="s">
        <v>21</v>
      </c>
      <c r="C23" s="22">
        <f>SUMIF(Dane!E3:E141,"6660",Dane!I3:I141)</f>
        <v>0</v>
      </c>
    </row>
    <row r="24" spans="1:3" ht="18" customHeight="1" x14ac:dyDescent="0.25">
      <c r="A24" s="20" t="s">
        <v>120</v>
      </c>
      <c r="B24" s="23" t="s">
        <v>21</v>
      </c>
      <c r="C24" s="22">
        <f>SUMIF(Dane!E3:E141,"6690",Dane!I3:I141)</f>
        <v>0</v>
      </c>
    </row>
    <row r="25" spans="1:3" ht="18" customHeight="1" x14ac:dyDescent="0.25">
      <c r="A25" s="20" t="s">
        <v>31</v>
      </c>
      <c r="B25" s="23" t="s">
        <v>21</v>
      </c>
      <c r="C25" s="22">
        <f>SUMIF(Dane!E3:E141,"6800",Dane!I3:I141)</f>
        <v>375000</v>
      </c>
    </row>
    <row r="28" spans="1:3" ht="21" customHeight="1" x14ac:dyDescent="0.25">
      <c r="A28" s="32" t="s">
        <v>34</v>
      </c>
      <c r="B28" s="32"/>
      <c r="C28" s="24">
        <f>SUM(C30:C31)</f>
        <v>24889150</v>
      </c>
    </row>
    <row r="29" spans="1:3" x14ac:dyDescent="0.25">
      <c r="C29" s="19"/>
    </row>
    <row r="30" spans="1:3" ht="18" customHeight="1" x14ac:dyDescent="0.25">
      <c r="A30" s="20" t="s">
        <v>32</v>
      </c>
      <c r="B30" s="21" t="s">
        <v>20</v>
      </c>
      <c r="C30" s="22">
        <f>SUMIF(Info_1!B3:B25,"B",Info_1!C3:C25)</f>
        <v>2636690</v>
      </c>
    </row>
    <row r="31" spans="1:3" ht="18" customHeight="1" x14ac:dyDescent="0.25">
      <c r="A31" s="20" t="s">
        <v>33</v>
      </c>
      <c r="B31" s="23" t="s">
        <v>21</v>
      </c>
      <c r="C31" s="22">
        <f>SUMIF(Info_1!B3:B25,"M",Info_1!C3:C25)</f>
        <v>22252460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2021-06-26T08:55:04Z</dcterms:modified>
  <cp:category>Budżet 2021</cp:category>
</cp:coreProperties>
</file>